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C:\Dropbox\00_강의관련\01_강의자료\2020년 2학기\기업컴퓨터실무\"/>
    </mc:Choice>
  </mc:AlternateContent>
  <bookViews>
    <workbookView xWindow="0" yWindow="0" windowWidth="17355" windowHeight="9810" firstSheet="20" activeTab="21"/>
  </bookViews>
  <sheets>
    <sheet name="수익현황" sheetId="1" r:id="rId1"/>
    <sheet name="결재란" sheetId="2" r:id="rId2"/>
    <sheet name="매출일보" sheetId="3" r:id="rId3"/>
    <sheet name="승급" sheetId="6" r:id="rId4"/>
    <sheet name="승급대상자" sheetId="4" r:id="rId5"/>
    <sheet name="직위목록" sheetId="5" r:id="rId6"/>
    <sheet name="매출" sheetId="10" r:id="rId7"/>
    <sheet name="매출현황" sheetId="7" r:id="rId8"/>
    <sheet name="브랜드" sheetId="11" r:id="rId9"/>
    <sheet name="브랜드별조회" sheetId="8" r:id="rId10"/>
    <sheet name="브랜드목록" sheetId="9" r:id="rId11"/>
    <sheet name="거래명세표" sheetId="12" r:id="rId12"/>
    <sheet name="제품별매출현황" sheetId="13" r:id="rId13"/>
    <sheet name="시간계산" sheetId="14" r:id="rId14"/>
    <sheet name="화물운항" sheetId="15" r:id="rId15"/>
    <sheet name="시간변환" sheetId="16" r:id="rId16"/>
    <sheet name="날짜변환" sheetId="17" r:id="rId17"/>
    <sheet name="2분기판매현황" sheetId="18" r:id="rId18"/>
    <sheet name="브랜드합계" sheetId="19" r:id="rId19"/>
    <sheet name="매출통계" sheetId="20" r:id="rId20"/>
    <sheet name="제품코드" sheetId="21" r:id="rId21"/>
    <sheet name="접수현황09" sheetId="22" r:id="rId22"/>
    <sheet name="거래명세서10" sheetId="23" r:id="rId23"/>
    <sheet name="제품목록" sheetId="24" r:id="rId24"/>
    <sheet name="거래처목록" sheetId="25" r:id="rId25"/>
    <sheet name="증명서11" sheetId="26" r:id="rId26"/>
    <sheet name="직원명단" sheetId="27" r:id="rId27"/>
  </sheets>
  <externalReferences>
    <externalReference r:id="rId28"/>
  </externalReferences>
  <definedNames>
    <definedName name="_xlnm._FilterDatabase" localSheetId="0" hidden="1">수익현황!$B$2:$D$4</definedName>
    <definedName name="_xlnm._FilterDatabase" localSheetId="21" hidden="1">접수현황09!$A$7:$I$37</definedName>
    <definedName name="_xlnm.Print_Area" localSheetId="2">매출일보!$A$1:$L$16</definedName>
    <definedName name="브랜드">[1]브랜드목록!$B$2:$B$8</definedName>
    <definedName name="직위">[1]직위목록!$B$3:$B$8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26" l="1"/>
  <c r="S9" i="23" l="1"/>
  <c r="S10" i="23"/>
  <c r="S11" i="23"/>
  <c r="S12" i="23"/>
  <c r="S13" i="23"/>
  <c r="S14" i="23"/>
  <c r="S15" i="23"/>
  <c r="S16" i="23"/>
  <c r="S17" i="23"/>
  <c r="S18" i="23"/>
  <c r="S19" i="23"/>
  <c r="W20" i="23"/>
  <c r="D21" i="23" s="1"/>
  <c r="AB20" i="23"/>
  <c r="K21" i="23"/>
  <c r="B25" i="23"/>
  <c r="F26" i="23"/>
  <c r="V26" i="23"/>
  <c r="W26" i="23"/>
  <c r="X26" i="23"/>
  <c r="Y26" i="23"/>
  <c r="Z26" i="23"/>
  <c r="AA26" i="23"/>
  <c r="AB26" i="23"/>
  <c r="AC26" i="23"/>
  <c r="AD26" i="23"/>
  <c r="AE26" i="23"/>
  <c r="AF26" i="23"/>
  <c r="AG26" i="23"/>
  <c r="F27" i="23"/>
  <c r="V27" i="23"/>
  <c r="AD27" i="23"/>
  <c r="F28" i="23"/>
  <c r="V28" i="23"/>
  <c r="F29" i="23"/>
  <c r="V29" i="23"/>
  <c r="AC29" i="23"/>
  <c r="B31" i="23"/>
  <c r="D31" i="23"/>
  <c r="G31" i="23"/>
  <c r="O31" i="23"/>
  <c r="R31" i="23"/>
  <c r="T31" i="23"/>
  <c r="W31" i="23"/>
  <c r="AB31" i="23"/>
  <c r="AB42" i="23" s="1"/>
  <c r="AF31" i="23"/>
  <c r="B32" i="23"/>
  <c r="D32" i="23"/>
  <c r="G32" i="23"/>
  <c r="O32" i="23"/>
  <c r="R32" i="23"/>
  <c r="T32" i="23"/>
  <c r="W32" i="23"/>
  <c r="AB32" i="23"/>
  <c r="AF32" i="23"/>
  <c r="B33" i="23"/>
  <c r="D33" i="23"/>
  <c r="G33" i="23"/>
  <c r="O33" i="23"/>
  <c r="R33" i="23"/>
  <c r="T33" i="23"/>
  <c r="W33" i="23"/>
  <c r="AB33" i="23"/>
  <c r="AF33" i="23"/>
  <c r="B34" i="23"/>
  <c r="D34" i="23"/>
  <c r="G34" i="23"/>
  <c r="O34" i="23"/>
  <c r="R34" i="23"/>
  <c r="T34" i="23"/>
  <c r="W34" i="23"/>
  <c r="AB34" i="23"/>
  <c r="AF34" i="23"/>
  <c r="B35" i="23"/>
  <c r="D35" i="23"/>
  <c r="G35" i="23"/>
  <c r="O35" i="23"/>
  <c r="R35" i="23"/>
  <c r="T35" i="23"/>
  <c r="W35" i="23"/>
  <c r="AB35" i="23"/>
  <c r="AF35" i="23"/>
  <c r="B36" i="23"/>
  <c r="D36" i="23"/>
  <c r="G36" i="23"/>
  <c r="O36" i="23"/>
  <c r="R36" i="23"/>
  <c r="T36" i="23"/>
  <c r="W36" i="23"/>
  <c r="AB36" i="23"/>
  <c r="AF36" i="23"/>
  <c r="B37" i="23"/>
  <c r="D37" i="23"/>
  <c r="G37" i="23"/>
  <c r="O37" i="23"/>
  <c r="R37" i="23"/>
  <c r="T37" i="23"/>
  <c r="W37" i="23"/>
  <c r="AB37" i="23"/>
  <c r="AF37" i="23"/>
  <c r="B38" i="23"/>
  <c r="D38" i="23"/>
  <c r="G38" i="23"/>
  <c r="O38" i="23"/>
  <c r="R38" i="23"/>
  <c r="T38" i="23"/>
  <c r="W38" i="23"/>
  <c r="AB38" i="23"/>
  <c r="AF38" i="23"/>
  <c r="B39" i="23"/>
  <c r="D39" i="23"/>
  <c r="G39" i="23"/>
  <c r="O39" i="23"/>
  <c r="R39" i="23"/>
  <c r="T39" i="23"/>
  <c r="W39" i="23"/>
  <c r="AB39" i="23"/>
  <c r="AF39" i="23"/>
  <c r="B40" i="23"/>
  <c r="D40" i="23"/>
  <c r="G40" i="23"/>
  <c r="O40" i="23"/>
  <c r="R40" i="23"/>
  <c r="T40" i="23"/>
  <c r="W40" i="23"/>
  <c r="AB40" i="23"/>
  <c r="AF40" i="23"/>
  <c r="B41" i="23"/>
  <c r="D41" i="23"/>
  <c r="G41" i="23"/>
  <c r="O41" i="23"/>
  <c r="R41" i="23"/>
  <c r="T41" i="23"/>
  <c r="W41" i="23"/>
  <c r="AB41" i="23"/>
  <c r="AF41" i="23"/>
  <c r="W42" i="23"/>
  <c r="K43" i="23"/>
  <c r="W43" i="23"/>
  <c r="AC43" i="23"/>
  <c r="Q21" i="23" l="1"/>
  <c r="Q43" i="23" s="1"/>
  <c r="D43" i="23"/>
  <c r="B8" i="20" l="1"/>
  <c r="C8" i="20"/>
  <c r="D8" i="20"/>
  <c r="E8" i="20"/>
  <c r="D18" i="20"/>
  <c r="E18" i="20"/>
  <c r="B4" i="18"/>
  <c r="B5" i="18"/>
  <c r="B6" i="18"/>
  <c r="B7" i="18"/>
  <c r="B8" i="18"/>
  <c r="B9" i="18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23" i="18"/>
  <c r="F5" i="15" l="1"/>
  <c r="F6" i="15"/>
  <c r="F7" i="15"/>
  <c r="F8" i="15"/>
  <c r="F9" i="15"/>
  <c r="F10" i="15"/>
  <c r="F11" i="15"/>
  <c r="F12" i="15"/>
  <c r="F13" i="15"/>
  <c r="F14" i="15"/>
  <c r="I119" i="13" l="1"/>
  <c r="I118" i="13"/>
  <c r="I117" i="13"/>
  <c r="I116" i="13"/>
  <c r="I115" i="13"/>
  <c r="I114" i="13"/>
  <c r="I113" i="13"/>
  <c r="I112" i="13"/>
  <c r="I111" i="13"/>
  <c r="I110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I81" i="13"/>
  <c r="I80" i="13"/>
  <c r="I79" i="13"/>
  <c r="I78" i="13"/>
  <c r="I77" i="13"/>
  <c r="I76" i="13"/>
  <c r="I75" i="13"/>
  <c r="I74" i="13"/>
  <c r="I73" i="13"/>
  <c r="I72" i="13"/>
  <c r="I71" i="13"/>
  <c r="I70" i="13"/>
  <c r="I69" i="13"/>
  <c r="I68" i="13"/>
  <c r="I67" i="13"/>
  <c r="I66" i="13"/>
  <c r="I65" i="13"/>
  <c r="I64" i="13"/>
  <c r="I63" i="13"/>
  <c r="I62" i="13"/>
  <c r="I61" i="13"/>
  <c r="I60" i="13"/>
  <c r="I59" i="13"/>
  <c r="I58" i="13"/>
  <c r="I57" i="13"/>
  <c r="I56" i="13"/>
  <c r="I55" i="13"/>
  <c r="I54" i="13"/>
  <c r="I53" i="13"/>
  <c r="I52" i="13"/>
  <c r="I51" i="13"/>
  <c r="I50" i="13"/>
  <c r="I49" i="13"/>
  <c r="I48" i="13"/>
  <c r="I47" i="13"/>
  <c r="I46" i="13"/>
  <c r="I45" i="13"/>
  <c r="I44" i="13"/>
  <c r="I43" i="13"/>
  <c r="I42" i="13"/>
  <c r="I41" i="13"/>
  <c r="I40" i="13"/>
  <c r="I39" i="13"/>
  <c r="I38" i="13"/>
  <c r="I37" i="13"/>
  <c r="I36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F26" i="12"/>
  <c r="D20" i="12"/>
  <c r="F20" i="12" s="1"/>
  <c r="C20" i="12"/>
  <c r="D19" i="12"/>
  <c r="F19" i="12" s="1"/>
  <c r="C19" i="12"/>
  <c r="D18" i="12"/>
  <c r="F18" i="12" s="1"/>
  <c r="C18" i="12"/>
  <c r="D17" i="12"/>
  <c r="F17" i="12" s="1"/>
  <c r="C17" i="12"/>
  <c r="D16" i="12"/>
  <c r="F16" i="12" s="1"/>
  <c r="C16" i="12"/>
  <c r="D15" i="12"/>
  <c r="F15" i="12" s="1"/>
  <c r="C15" i="12"/>
  <c r="D14" i="12"/>
  <c r="F14" i="12" s="1"/>
  <c r="C14" i="12"/>
  <c r="D13" i="12"/>
  <c r="F13" i="12" s="1"/>
  <c r="C13" i="12"/>
  <c r="D12" i="12"/>
  <c r="F12" i="12" s="1"/>
  <c r="C12" i="12"/>
  <c r="D11" i="12"/>
  <c r="F11" i="12" s="1"/>
  <c r="F27" i="12" s="1"/>
  <c r="F28" i="12" s="1"/>
  <c r="D8" i="12" s="1"/>
  <c r="C11" i="12"/>
  <c r="J21" i="11" l="1"/>
  <c r="H21" i="11"/>
  <c r="J20" i="11"/>
  <c r="H20" i="11"/>
  <c r="J19" i="11"/>
  <c r="H19" i="11"/>
  <c r="J18" i="11"/>
  <c r="H18" i="11"/>
  <c r="J17" i="11"/>
  <c r="H17" i="11"/>
  <c r="J16" i="11"/>
  <c r="H16" i="11"/>
  <c r="J15" i="11"/>
  <c r="H15" i="11"/>
  <c r="J14" i="11"/>
  <c r="H14" i="11"/>
  <c r="J13" i="11"/>
  <c r="H13" i="11"/>
  <c r="J12" i="11"/>
  <c r="H12" i="11"/>
  <c r="J11" i="11"/>
  <c r="H11" i="11"/>
  <c r="J10" i="11"/>
  <c r="H10" i="11"/>
  <c r="J9" i="11"/>
  <c r="H9" i="11"/>
  <c r="J8" i="11"/>
  <c r="H8" i="11"/>
  <c r="J7" i="11"/>
  <c r="H7" i="11"/>
  <c r="J21" i="10"/>
  <c r="H21" i="10"/>
  <c r="J20" i="10"/>
  <c r="H20" i="10"/>
  <c r="J19" i="10"/>
  <c r="H19" i="10"/>
  <c r="J18" i="10"/>
  <c r="H18" i="10"/>
  <c r="J17" i="10"/>
  <c r="H17" i="10"/>
  <c r="J16" i="10"/>
  <c r="H16" i="10"/>
  <c r="J15" i="10"/>
  <c r="H15" i="10"/>
  <c r="J14" i="10"/>
  <c r="H14" i="10"/>
  <c r="J13" i="10"/>
  <c r="H13" i="10"/>
  <c r="J12" i="10"/>
  <c r="H12" i="10"/>
  <c r="J11" i="10"/>
  <c r="H11" i="10"/>
  <c r="J10" i="10"/>
  <c r="H10" i="10"/>
  <c r="J9" i="10"/>
  <c r="H9" i="10"/>
  <c r="J8" i="10"/>
  <c r="H8" i="10"/>
  <c r="J7" i="10"/>
  <c r="H7" i="10"/>
  <c r="J21" i="8" l="1"/>
  <c r="H21" i="8"/>
  <c r="J20" i="8"/>
  <c r="H20" i="8"/>
  <c r="J19" i="8"/>
  <c r="H19" i="8"/>
  <c r="J18" i="8"/>
  <c r="H18" i="8"/>
  <c r="J17" i="8"/>
  <c r="H17" i="8"/>
  <c r="J16" i="8"/>
  <c r="H16" i="8"/>
  <c r="J15" i="8"/>
  <c r="H15" i="8"/>
  <c r="J14" i="8"/>
  <c r="H14" i="8"/>
  <c r="J13" i="8"/>
  <c r="H13" i="8"/>
  <c r="J12" i="8"/>
  <c r="H12" i="8"/>
  <c r="J11" i="8"/>
  <c r="H11" i="8"/>
  <c r="J10" i="8"/>
  <c r="H10" i="8"/>
  <c r="J9" i="8"/>
  <c r="H9" i="8"/>
  <c r="J8" i="8"/>
  <c r="H8" i="8"/>
  <c r="J7" i="8"/>
  <c r="H7" i="8"/>
  <c r="J21" i="7"/>
  <c r="H21" i="7"/>
  <c r="J20" i="7"/>
  <c r="H20" i="7"/>
  <c r="J19" i="7"/>
  <c r="H19" i="7"/>
  <c r="J18" i="7"/>
  <c r="H18" i="7"/>
  <c r="J17" i="7"/>
  <c r="H17" i="7"/>
  <c r="J16" i="7"/>
  <c r="H16" i="7"/>
  <c r="J15" i="7"/>
  <c r="H15" i="7"/>
  <c r="J14" i="7"/>
  <c r="H14" i="7"/>
  <c r="J13" i="7"/>
  <c r="H13" i="7"/>
  <c r="J12" i="7"/>
  <c r="H12" i="7"/>
  <c r="J11" i="7"/>
  <c r="H11" i="7"/>
  <c r="J10" i="7"/>
  <c r="H10" i="7"/>
  <c r="J9" i="7"/>
  <c r="H9" i="7"/>
  <c r="J8" i="7"/>
  <c r="H8" i="7"/>
  <c r="J7" i="7"/>
  <c r="H7" i="7"/>
  <c r="P15" i="6"/>
  <c r="N15" i="6"/>
  <c r="O15" i="6" s="1"/>
  <c r="I15" i="6"/>
  <c r="H15" i="6"/>
  <c r="G15" i="6"/>
  <c r="P14" i="6"/>
  <c r="O14" i="6"/>
  <c r="N14" i="6"/>
  <c r="I14" i="6"/>
  <c r="H14" i="6"/>
  <c r="G14" i="6"/>
  <c r="P13" i="6"/>
  <c r="O13" i="6"/>
  <c r="N13" i="6"/>
  <c r="I13" i="6"/>
  <c r="H13" i="6"/>
  <c r="G13" i="6"/>
  <c r="P12" i="6"/>
  <c r="O12" i="6"/>
  <c r="N12" i="6"/>
  <c r="I12" i="6"/>
  <c r="H12" i="6"/>
  <c r="G12" i="6"/>
  <c r="P11" i="6"/>
  <c r="O11" i="6"/>
  <c r="N11" i="6"/>
  <c r="I11" i="6"/>
  <c r="H11" i="6"/>
  <c r="G11" i="6"/>
  <c r="P10" i="6"/>
  <c r="O10" i="6"/>
  <c r="N10" i="6"/>
  <c r="I10" i="6"/>
  <c r="H10" i="6"/>
  <c r="G10" i="6"/>
  <c r="P9" i="6"/>
  <c r="O9" i="6"/>
  <c r="N9" i="6"/>
  <c r="I9" i="6"/>
  <c r="H9" i="6"/>
  <c r="G9" i="6"/>
  <c r="P8" i="6"/>
  <c r="O8" i="6"/>
  <c r="N8" i="6"/>
  <c r="I8" i="6"/>
  <c r="H8" i="6"/>
  <c r="G8" i="6"/>
  <c r="P7" i="6"/>
  <c r="O7" i="6"/>
  <c r="N7" i="6"/>
  <c r="I7" i="6"/>
  <c r="H7" i="6"/>
  <c r="G7" i="6"/>
</calcChain>
</file>

<file path=xl/comments1.xml><?xml version="1.0" encoding="utf-8"?>
<comments xmlns="http://schemas.openxmlformats.org/spreadsheetml/2006/main">
  <authors>
    <author>이동숙</author>
  </authors>
  <commentList>
    <comment ref="B6" authorId="0" shapeId="0">
      <text>
        <r>
          <rPr>
            <b/>
            <sz val="9"/>
            <color indexed="81"/>
            <rFont val="돋움"/>
            <family val="3"/>
            <charset val="129"/>
          </rPr>
          <t>사번은</t>
        </r>
        <r>
          <rPr>
            <b/>
            <sz val="9"/>
            <color indexed="81"/>
            <rFont val="Tahoma"/>
            <family val="2"/>
          </rPr>
          <t xml:space="preserve"> 5</t>
        </r>
        <r>
          <rPr>
            <b/>
            <sz val="9"/>
            <color indexed="81"/>
            <rFont val="돋움"/>
            <family val="3"/>
            <charset val="129"/>
          </rPr>
          <t>자리로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구성됨</t>
        </r>
      </text>
    </comment>
    <comment ref="D6" authorId="0" shapeId="0">
      <text>
        <r>
          <rPr>
            <b/>
            <sz val="9"/>
            <color indexed="81"/>
            <rFont val="돋움"/>
            <family val="3"/>
            <charset val="129"/>
          </rPr>
          <t>성별은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男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하나로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</commentList>
</comments>
</file>

<file path=xl/comments2.xml><?xml version="1.0" encoding="utf-8"?>
<comments xmlns="http://schemas.openxmlformats.org/spreadsheetml/2006/main">
  <authors>
    <author>이동숙</author>
  </authors>
  <commentList>
    <comment ref="B6" authorId="0" shapeId="0">
      <text>
        <r>
          <rPr>
            <b/>
            <sz val="9"/>
            <color indexed="81"/>
            <rFont val="돋움"/>
            <family val="3"/>
            <charset val="129"/>
          </rPr>
          <t>사번은</t>
        </r>
        <r>
          <rPr>
            <b/>
            <sz val="9"/>
            <color indexed="81"/>
            <rFont val="Tahoma"/>
            <family val="2"/>
          </rPr>
          <t xml:space="preserve"> 5</t>
        </r>
        <r>
          <rPr>
            <b/>
            <sz val="9"/>
            <color indexed="81"/>
            <rFont val="돋움"/>
            <family val="3"/>
            <charset val="129"/>
          </rPr>
          <t>자리로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구성됨</t>
        </r>
      </text>
    </comment>
    <comment ref="D6" authorId="0" shapeId="0">
      <text>
        <r>
          <rPr>
            <b/>
            <sz val="9"/>
            <color indexed="81"/>
            <rFont val="돋움"/>
            <family val="3"/>
            <charset val="129"/>
          </rPr>
          <t>성별은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男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하나로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</commentList>
</comments>
</file>

<file path=xl/comments3.xml><?xml version="1.0" encoding="utf-8"?>
<comments xmlns="http://schemas.openxmlformats.org/spreadsheetml/2006/main">
  <authors>
    <author>이동숙</author>
  </authors>
  <commentList>
    <comment ref="C8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2008년 상반기 대박 예산 제품</t>
        </r>
      </text>
    </comment>
    <comment ref="C15" authorId="0" shapeId="0">
      <text>
        <r>
          <rPr>
            <b/>
            <sz val="12"/>
            <color indexed="81"/>
            <rFont val="Tahoma"/>
            <family val="2"/>
          </rPr>
          <t>1</t>
        </r>
        <r>
          <rPr>
            <b/>
            <sz val="12"/>
            <color indexed="81"/>
            <rFont val="돋움"/>
            <family val="3"/>
            <charset val="129"/>
          </rPr>
          <t>월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한정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판매</t>
        </r>
      </text>
    </comment>
  </commentList>
</comments>
</file>

<file path=xl/comments4.xml><?xml version="1.0" encoding="utf-8"?>
<comments xmlns="http://schemas.openxmlformats.org/spreadsheetml/2006/main">
  <authors>
    <author>이동숙</author>
  </authors>
  <commentList>
    <comment ref="A25" authorId="0" shapeId="0">
      <text>
        <r>
          <rPr>
            <sz val="10"/>
            <color indexed="81"/>
            <rFont val="돋움"/>
            <family val="3"/>
            <charset val="129"/>
          </rPr>
          <t>자료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추가할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때는선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위로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행을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삽입한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후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추가하세요</t>
        </r>
        <r>
          <rPr>
            <sz val="10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<sst xmlns="http://schemas.openxmlformats.org/spreadsheetml/2006/main" count="1523" uniqueCount="996">
  <si>
    <t>자동 판매기 수익 현황</t>
    <phoneticPr fontId="4" type="noConversion"/>
  </si>
  <si>
    <t>번호</t>
    <phoneticPr fontId="4" type="noConversion"/>
  </si>
  <si>
    <t>관리번호</t>
    <phoneticPr fontId="4" type="noConversion"/>
  </si>
  <si>
    <t>설치장소</t>
    <phoneticPr fontId="4" type="noConversion"/>
  </si>
  <si>
    <t>전월수입</t>
    <phoneticPr fontId="4" type="noConversion"/>
  </si>
  <si>
    <t>당월수입</t>
    <phoneticPr fontId="4" type="noConversion"/>
  </si>
  <si>
    <t>설치일</t>
    <phoneticPr fontId="4" type="noConversion"/>
  </si>
  <si>
    <t>휴게실</t>
    <phoneticPr fontId="4" type="noConversion"/>
  </si>
  <si>
    <t>회의실</t>
    <phoneticPr fontId="4" type="noConversion"/>
  </si>
  <si>
    <t>세미나실</t>
    <phoneticPr fontId="4" type="noConversion"/>
  </si>
  <si>
    <t>흡연실</t>
    <phoneticPr fontId="4" type="noConversion"/>
  </si>
  <si>
    <t>접견실</t>
    <phoneticPr fontId="4" type="noConversion"/>
  </si>
  <si>
    <t>주차장</t>
    <phoneticPr fontId="4" type="noConversion"/>
  </si>
  <si>
    <t>합   계</t>
    <phoneticPr fontId="4" type="noConversion"/>
  </si>
  <si>
    <t>평   균</t>
    <phoneticPr fontId="4" type="noConversion"/>
  </si>
  <si>
    <t>결재</t>
    <phoneticPr fontId="4" type="noConversion"/>
  </si>
  <si>
    <t>담당</t>
    <phoneticPr fontId="4" type="noConversion"/>
  </si>
  <si>
    <t>팀장</t>
    <phoneticPr fontId="4" type="noConversion"/>
  </si>
  <si>
    <t>부장</t>
    <phoneticPr fontId="4" type="noConversion"/>
  </si>
  <si>
    <t>커피 원두 매출 일보</t>
    <phoneticPr fontId="4" type="noConversion"/>
  </si>
  <si>
    <t>기준일</t>
    <phoneticPr fontId="9" type="noConversion"/>
  </si>
  <si>
    <t>로열티</t>
    <phoneticPr fontId="9" type="noConversion"/>
  </si>
  <si>
    <t>상품코드</t>
    <phoneticPr fontId="9" type="noConversion"/>
  </si>
  <si>
    <t>상품명</t>
    <phoneticPr fontId="9" type="noConversion"/>
  </si>
  <si>
    <r>
      <t xml:space="preserve">단가
</t>
    </r>
    <r>
      <rPr>
        <b/>
        <sz val="10"/>
        <color theme="0"/>
        <rFont val="맑은 고딕"/>
        <family val="3"/>
        <charset val="129"/>
        <scheme val="minor"/>
      </rPr>
      <t>(100g당)</t>
    </r>
    <phoneticPr fontId="4" type="noConversion"/>
  </si>
  <si>
    <r>
      <t xml:space="preserve">판매수량
</t>
    </r>
    <r>
      <rPr>
        <b/>
        <sz val="10"/>
        <color theme="0"/>
        <rFont val="맑은 고딕"/>
        <family val="3"/>
        <charset val="129"/>
        <scheme val="minor"/>
      </rPr>
      <t>(100g)</t>
    </r>
    <phoneticPr fontId="9" type="noConversion"/>
  </si>
  <si>
    <t>판매금액</t>
    <phoneticPr fontId="9" type="noConversion"/>
  </si>
  <si>
    <t>매출비율</t>
    <phoneticPr fontId="4" type="noConversion"/>
  </si>
  <si>
    <t>매출순위</t>
    <phoneticPr fontId="9" type="noConversion"/>
  </si>
  <si>
    <t>수입연도</t>
    <phoneticPr fontId="4" type="noConversion"/>
  </si>
  <si>
    <t>선호도</t>
    <phoneticPr fontId="4" type="noConversion"/>
  </si>
  <si>
    <t>맛 구분</t>
    <phoneticPr fontId="4" type="noConversion"/>
  </si>
  <si>
    <t>CC11-200803</t>
  </si>
  <si>
    <t>브라질</t>
    <phoneticPr fontId="4" type="noConversion"/>
  </si>
  <si>
    <t>CD02-200712</t>
  </si>
  <si>
    <t>엘살바도로</t>
    <phoneticPr fontId="4" type="noConversion"/>
  </si>
  <si>
    <t>CB23-200801</t>
  </si>
  <si>
    <t>예멘모카</t>
    <phoneticPr fontId="4" type="noConversion"/>
  </si>
  <si>
    <t>CE04-200708</t>
  </si>
  <si>
    <t>인도네시아</t>
    <phoneticPr fontId="4" type="noConversion"/>
  </si>
  <si>
    <t>CB05-200612</t>
  </si>
  <si>
    <t>콜롬비아</t>
    <phoneticPr fontId="4" type="noConversion"/>
  </si>
  <si>
    <t>CA36-200803</t>
  </si>
  <si>
    <t>과테말라</t>
    <phoneticPr fontId="4" type="noConversion"/>
  </si>
  <si>
    <t>CD07-200712</t>
  </si>
  <si>
    <t>킬리만자로</t>
    <phoneticPr fontId="4" type="noConversion"/>
  </si>
  <si>
    <t>CC08-200612</t>
  </si>
  <si>
    <t>쿠스타리카</t>
    <phoneticPr fontId="4" type="noConversion"/>
  </si>
  <si>
    <t>CE29-200801</t>
  </si>
  <si>
    <t>자마이카</t>
    <phoneticPr fontId="4" type="noConversion"/>
  </si>
  <si>
    <t>CE19-200708</t>
  </si>
  <si>
    <t>에디오피아</t>
    <phoneticPr fontId="4" type="noConversion"/>
  </si>
  <si>
    <t>요약 분석</t>
    <phoneticPr fontId="4" type="noConversion"/>
  </si>
  <si>
    <t>상품 종류 수</t>
    <phoneticPr fontId="4" type="noConversion"/>
  </si>
  <si>
    <t>전체 거래 금액</t>
    <phoneticPr fontId="4" type="noConversion"/>
  </si>
  <si>
    <t>로열티 합계</t>
    <phoneticPr fontId="4" type="noConversion"/>
  </si>
  <si>
    <t>최대 거래량</t>
    <phoneticPr fontId="4" type="noConversion"/>
  </si>
  <si>
    <t>오신종</t>
  </si>
  <si>
    <t>노윤진</t>
    <phoneticPr fontId="4" type="noConversion"/>
  </si>
  <si>
    <t>S07046</t>
  </si>
  <si>
    <t>차장</t>
  </si>
  <si>
    <t>男</t>
    <phoneticPr fontId="4" type="noConversion"/>
  </si>
  <si>
    <t>양승택</t>
  </si>
  <si>
    <t>S98047</t>
    <phoneticPr fontId="4" type="noConversion"/>
  </si>
  <si>
    <t>과장</t>
  </si>
  <si>
    <t>女</t>
    <phoneticPr fontId="4" type="noConversion"/>
  </si>
  <si>
    <t>박상미</t>
    <phoneticPr fontId="4" type="noConversion"/>
  </si>
  <si>
    <t>P02015</t>
  </si>
  <si>
    <t>대리</t>
  </si>
  <si>
    <t>이승진</t>
    <phoneticPr fontId="4" type="noConversion"/>
  </si>
  <si>
    <t>B04125</t>
    <phoneticPr fontId="4" type="noConversion"/>
  </si>
  <si>
    <t>男</t>
  </si>
  <si>
    <t>김학승</t>
  </si>
  <si>
    <t>S00046</t>
    <phoneticPr fontId="4" type="noConversion"/>
  </si>
  <si>
    <t>사 원</t>
    <phoneticPr fontId="4" type="noConversion"/>
  </si>
  <si>
    <t>전도진</t>
    <phoneticPr fontId="4" type="noConversion"/>
  </si>
  <si>
    <t>P02014</t>
    <phoneticPr fontId="4" type="noConversion"/>
  </si>
  <si>
    <t>사원</t>
    <phoneticPr fontId="4" type="noConversion"/>
  </si>
  <si>
    <t>여</t>
    <phoneticPr fontId="4" type="noConversion"/>
  </si>
  <si>
    <t>민해선</t>
    <phoneticPr fontId="4" type="noConversion"/>
  </si>
  <si>
    <t>B06124</t>
    <phoneticPr fontId="4" type="noConversion"/>
  </si>
  <si>
    <t>대 리</t>
    <phoneticPr fontId="4" type="noConversion"/>
  </si>
  <si>
    <t>강성호</t>
  </si>
  <si>
    <t>S02045</t>
    <phoneticPr fontId="4" type="noConversion"/>
  </si>
  <si>
    <t>과락</t>
    <phoneticPr fontId="4" type="noConversion"/>
  </si>
  <si>
    <t>판 단</t>
    <phoneticPr fontId="4" type="noConversion"/>
  </si>
  <si>
    <t>포인트
합계</t>
    <phoneticPr fontId="4" type="noConversion"/>
  </si>
  <si>
    <t>6시그마
가점</t>
    <phoneticPr fontId="4" type="noConversion"/>
  </si>
  <si>
    <t>정보화</t>
    <phoneticPr fontId="4" type="noConversion"/>
  </si>
  <si>
    <t>외국어</t>
    <phoneticPr fontId="4" type="noConversion"/>
  </si>
  <si>
    <t>인사
고과</t>
    <phoneticPr fontId="4" type="noConversion"/>
  </si>
  <si>
    <t>승격
포인트</t>
    <phoneticPr fontId="4" type="noConversion"/>
  </si>
  <si>
    <t>근무
연수</t>
    <phoneticPr fontId="4" type="noConversion"/>
  </si>
  <si>
    <t>체류
연수</t>
    <phoneticPr fontId="4" type="noConversion"/>
  </si>
  <si>
    <t>직위</t>
    <phoneticPr fontId="4" type="noConversion"/>
  </si>
  <si>
    <t>승급일</t>
    <phoneticPr fontId="4" type="noConversion"/>
  </si>
  <si>
    <t>성별</t>
    <phoneticPr fontId="4" type="noConversion"/>
  </si>
  <si>
    <t>성명</t>
    <phoneticPr fontId="4" type="noConversion"/>
  </si>
  <si>
    <t>사번</t>
    <phoneticPr fontId="4" type="noConversion"/>
  </si>
  <si>
    <r>
      <rPr>
        <b/>
        <sz val="11"/>
        <color theme="0"/>
        <rFont val="Wingdings"/>
        <charset val="2"/>
      </rPr>
      <t>n</t>
    </r>
    <r>
      <rPr>
        <b/>
        <sz val="11"/>
        <color theme="0"/>
        <rFont val="맑은 고딕"/>
        <family val="3"/>
        <charset val="129"/>
      </rPr>
      <t xml:space="preserve"> </t>
    </r>
    <r>
      <rPr>
        <b/>
        <sz val="11"/>
        <color theme="0"/>
        <rFont val="맑은 고딕"/>
        <family val="3"/>
        <charset val="129"/>
        <scheme val="minor"/>
      </rPr>
      <t>승진 기준일 :</t>
    </r>
    <phoneticPr fontId="4" type="noConversion"/>
  </si>
  <si>
    <t>승급 대상자별 Point 현황</t>
    <phoneticPr fontId="4" type="noConversion"/>
  </si>
  <si>
    <t>이사</t>
    <phoneticPr fontId="4" type="noConversion"/>
  </si>
  <si>
    <t>차장</t>
    <phoneticPr fontId="4" type="noConversion"/>
  </si>
  <si>
    <t>과장</t>
    <phoneticPr fontId="4" type="noConversion"/>
  </si>
  <si>
    <t>대리</t>
    <phoneticPr fontId="4" type="noConversion"/>
  </si>
  <si>
    <t>사원</t>
  </si>
  <si>
    <t>5월 제품별 매출 현황</t>
    <phoneticPr fontId="4" type="noConversion"/>
  </si>
  <si>
    <t>최소 주문 수량</t>
    <phoneticPr fontId="4" type="noConversion"/>
  </si>
  <si>
    <t>제품코드</t>
  </si>
  <si>
    <t>브랜드</t>
  </si>
  <si>
    <t>포장수</t>
  </si>
  <si>
    <t>입수</t>
  </si>
  <si>
    <t>원가</t>
  </si>
  <si>
    <t>수량</t>
  </si>
  <si>
    <t>매출액</t>
    <phoneticPr fontId="4" type="noConversion"/>
  </si>
  <si>
    <t>전월수량</t>
    <phoneticPr fontId="4" type="noConversion"/>
  </si>
  <si>
    <t>증감율</t>
    <phoneticPr fontId="4" type="noConversion"/>
  </si>
  <si>
    <t>SK-001</t>
  </si>
  <si>
    <t>CLENB</t>
    <phoneticPr fontId="4" type="noConversion"/>
  </si>
  <si>
    <t>SK-002</t>
  </si>
  <si>
    <t>DFBRZ</t>
    <phoneticPr fontId="4" type="noConversion"/>
  </si>
  <si>
    <t>SK-003</t>
  </si>
  <si>
    <t>SK-004</t>
  </si>
  <si>
    <t>HBATT</t>
    <phoneticPr fontId="4" type="noConversion"/>
  </si>
  <si>
    <t>SK-005</t>
  </si>
  <si>
    <t>YVS</t>
  </si>
  <si>
    <t>SK-006</t>
  </si>
  <si>
    <t>SK-007</t>
  </si>
  <si>
    <t>SK-008</t>
  </si>
  <si>
    <t>KVS</t>
  </si>
  <si>
    <t>SK-009</t>
  </si>
  <si>
    <t>SK-010</t>
  </si>
  <si>
    <t>SK-011</t>
  </si>
  <si>
    <t>SK-012</t>
  </si>
  <si>
    <t>SK-013</t>
  </si>
  <si>
    <t>XH&amp;S</t>
  </si>
  <si>
    <t>SK-014</t>
  </si>
  <si>
    <t>SK-015</t>
  </si>
  <si>
    <t>브랜드</t>
    <phoneticPr fontId="4" type="noConversion"/>
  </si>
  <si>
    <t>CLENB</t>
  </si>
  <si>
    <t>DFBRZ</t>
  </si>
  <si>
    <t>HBATT</t>
  </si>
  <si>
    <t>거래 명세표</t>
    <phoneticPr fontId="4" type="noConversion"/>
  </si>
  <si>
    <t>서울시 영등포구 여의도동</t>
    <phoneticPr fontId="27" type="noConversion"/>
  </si>
  <si>
    <t>사단법인 좋은나라</t>
    <phoneticPr fontId="4" type="noConversion"/>
  </si>
  <si>
    <t>㈜엑셀 나라</t>
    <phoneticPr fontId="27" type="noConversion"/>
  </si>
  <si>
    <t>대표이사    홍길동</t>
    <phoneticPr fontId="27" type="noConversion"/>
  </si>
  <si>
    <t>아래와 같이 계산합니다.</t>
    <phoneticPr fontId="4" type="noConversion"/>
  </si>
  <si>
    <r>
      <t xml:space="preserve">합계금액
</t>
    </r>
    <r>
      <rPr>
        <b/>
        <sz val="9"/>
        <color theme="1"/>
        <rFont val="맑은 고딕"/>
        <family val="3"/>
        <charset val="129"/>
        <scheme val="minor"/>
      </rPr>
      <t>(공급가액+세액)</t>
    </r>
    <phoneticPr fontId="4" type="noConversion"/>
  </si>
  <si>
    <t>제품번호</t>
    <phoneticPr fontId="27" type="noConversion"/>
  </si>
  <si>
    <t>제품명</t>
    <phoneticPr fontId="27" type="noConversion"/>
  </si>
  <si>
    <t>단가</t>
    <phoneticPr fontId="27" type="noConversion"/>
  </si>
  <si>
    <t>금액</t>
    <phoneticPr fontId="27" type="noConversion"/>
  </si>
  <si>
    <t>비고</t>
  </si>
  <si>
    <t>SK-001</t>
    <phoneticPr fontId="4" type="noConversion"/>
  </si>
  <si>
    <t>합 계</t>
  </si>
  <si>
    <t>발주금액(VAT포함)</t>
    <phoneticPr fontId="4" type="noConversion"/>
  </si>
  <si>
    <t>상품명</t>
  </si>
  <si>
    <t>단가</t>
  </si>
  <si>
    <t>판매금액</t>
  </si>
  <si>
    <t>주스바비트윈</t>
  </si>
  <si>
    <t>ZATVB</t>
  </si>
  <si>
    <t>치간치솔</t>
  </si>
  <si>
    <t>IATVB</t>
  </si>
  <si>
    <t>치간치솔리필원통형</t>
  </si>
  <si>
    <t>주스배트맨트윈팩</t>
  </si>
  <si>
    <t>SATVB</t>
  </si>
  <si>
    <t>치간치솔리필원추형</t>
  </si>
  <si>
    <t>KATVB</t>
  </si>
  <si>
    <t>컬러케어샴푸850ML</t>
  </si>
  <si>
    <t>보드란에어비치형무향본체130g</t>
  </si>
  <si>
    <t>XFBRZ</t>
  </si>
  <si>
    <t>클레이왁스</t>
  </si>
  <si>
    <t>보드란에어비치형그린본체130g</t>
  </si>
  <si>
    <t>뉴뉴그린날개중80p</t>
  </si>
  <si>
    <t>UWHIS</t>
  </si>
  <si>
    <t>보드란에어비치형핑크본체130g</t>
  </si>
  <si>
    <t>헤어모이스춰린스850ml</t>
  </si>
  <si>
    <t>X헤어</t>
  </si>
  <si>
    <t>리튬CR2</t>
  </si>
  <si>
    <t>리튬123</t>
  </si>
  <si>
    <t>:MN2400B:AAA4입</t>
  </si>
  <si>
    <t>QBATT</t>
  </si>
  <si>
    <t>SK-016</t>
  </si>
  <si>
    <t>도도편안한아기특대42p</t>
  </si>
  <si>
    <t>QCUTI</t>
  </si>
  <si>
    <t>SK-017</t>
  </si>
  <si>
    <t>액티브파워화이트닝전동치솔</t>
  </si>
  <si>
    <t>FATVB</t>
  </si>
  <si>
    <t>SK-018</t>
  </si>
  <si>
    <t>헤어쿨멘솔린스850ml</t>
  </si>
  <si>
    <t>S헤어</t>
  </si>
  <si>
    <t>SK-019</t>
  </si>
  <si>
    <t>헤어레몬그라스린스850ml</t>
  </si>
  <si>
    <t>D헤어</t>
  </si>
  <si>
    <t>SK-020</t>
  </si>
  <si>
    <t>도도 중형60P</t>
  </si>
  <si>
    <t>HCUTI</t>
  </si>
  <si>
    <t>SK-021</t>
  </si>
  <si>
    <t>M3파워나이트로면도기</t>
  </si>
  <si>
    <t>HGroom</t>
  </si>
  <si>
    <t>SK-022</t>
  </si>
  <si>
    <t>엑스트라트리트먼트에센스100</t>
  </si>
  <si>
    <t>WPANT</t>
  </si>
  <si>
    <t>SK-023</t>
  </si>
  <si>
    <t>보드란플러스용기370ml</t>
  </si>
  <si>
    <t>SK-024</t>
  </si>
  <si>
    <t>리치칼라엑스트라2/0트랜디블랙</t>
  </si>
  <si>
    <t>HRICH</t>
  </si>
  <si>
    <t>SK-025</t>
  </si>
  <si>
    <t>로케트건전지C(2입)</t>
  </si>
  <si>
    <t>OBATT</t>
  </si>
  <si>
    <t>SK-026</t>
  </si>
  <si>
    <t>전동칫솔브라이트리필</t>
  </si>
  <si>
    <t>XATVB</t>
  </si>
  <si>
    <t>SK-027</t>
  </si>
  <si>
    <t>리치발삼리퀴드헤어</t>
  </si>
  <si>
    <t>CRICH</t>
  </si>
  <si>
    <t>SK-028</t>
  </si>
  <si>
    <t>로케트파워AAA2입</t>
  </si>
  <si>
    <t>SK-029</t>
  </si>
  <si>
    <t>리치발삼슈퍼리퀴드헤어</t>
  </si>
  <si>
    <t>ZRICH</t>
  </si>
  <si>
    <t>SK-030</t>
  </si>
  <si>
    <t>로케트파워AAA 4입</t>
  </si>
  <si>
    <t>RBATT</t>
  </si>
  <si>
    <t>SK-031</t>
  </si>
  <si>
    <t>로케트파워AA 4입</t>
  </si>
  <si>
    <t>SK-032</t>
  </si>
  <si>
    <t>퓨전파워면도기</t>
  </si>
  <si>
    <t>QGroom</t>
  </si>
  <si>
    <t>SK-033</t>
  </si>
  <si>
    <t>보드란에어오렌지빛햇살</t>
  </si>
  <si>
    <t>SFBRZ</t>
  </si>
  <si>
    <t>SK-034</t>
  </si>
  <si>
    <t>전동치솔모리필</t>
  </si>
  <si>
    <t>SK-035</t>
  </si>
  <si>
    <t>클린라이너무향36p</t>
  </si>
  <si>
    <t>KWHIS</t>
  </si>
  <si>
    <t>SK-036</t>
  </si>
  <si>
    <t>포미레귤러175g</t>
  </si>
  <si>
    <t>CGroom</t>
  </si>
  <si>
    <t>SK-037</t>
  </si>
  <si>
    <t>액티브파워화이트닝리필2입</t>
  </si>
  <si>
    <t>JATVB</t>
  </si>
  <si>
    <t>SK-038</t>
  </si>
  <si>
    <t>살롱트리트먼트180ML</t>
  </si>
  <si>
    <t>MVS</t>
  </si>
  <si>
    <t>SK-039</t>
  </si>
  <si>
    <t>파프리카160g</t>
  </si>
  <si>
    <t>OPRIN</t>
  </si>
  <si>
    <t>SK-040</t>
  </si>
  <si>
    <t>헤어티트리샴푸570ml</t>
  </si>
  <si>
    <t>C헤어</t>
  </si>
  <si>
    <t>SK-041</t>
  </si>
  <si>
    <t>스타일링워터150ml</t>
  </si>
  <si>
    <t>OVS</t>
  </si>
  <si>
    <t>SK-042</t>
  </si>
  <si>
    <t>클린라이너무향36*2</t>
  </si>
  <si>
    <t>DWHIS</t>
  </si>
  <si>
    <t>SK-043</t>
  </si>
  <si>
    <t>컬스타일링워터150ml</t>
  </si>
  <si>
    <t>GVS</t>
  </si>
  <si>
    <t>SK-044</t>
  </si>
  <si>
    <t>니켈수소AAA2</t>
  </si>
  <si>
    <t>YBATT</t>
  </si>
  <si>
    <t>SK-045</t>
  </si>
  <si>
    <t>니켈수소AA2입</t>
  </si>
  <si>
    <t>ZBATT</t>
  </si>
  <si>
    <t>SK-046</t>
  </si>
  <si>
    <t>집중손상린스500ml</t>
  </si>
  <si>
    <t>ZPANT</t>
  </si>
  <si>
    <t>SK-047</t>
  </si>
  <si>
    <t>리치칼라엑스트라5/0어두운밤색</t>
  </si>
  <si>
    <t>JRICH</t>
  </si>
  <si>
    <t>SK-048</t>
  </si>
  <si>
    <t>1400ml팩-컬러케어</t>
  </si>
  <si>
    <t>CVS</t>
  </si>
  <si>
    <t>SK-049</t>
  </si>
  <si>
    <t>모이스춰린스500ml</t>
  </si>
  <si>
    <t>IPANT</t>
  </si>
  <si>
    <t>SK-050</t>
  </si>
  <si>
    <t>볼륨케어린스500ml</t>
  </si>
  <si>
    <t>QPANT</t>
  </si>
  <si>
    <t>SK-051</t>
  </si>
  <si>
    <t>클린라이너향36p</t>
  </si>
  <si>
    <t>HWHIS</t>
  </si>
  <si>
    <t>SK-052</t>
  </si>
  <si>
    <t>스트레이트린스500ml</t>
  </si>
  <si>
    <t>YPANT</t>
  </si>
  <si>
    <t>SK-053</t>
  </si>
  <si>
    <t>매운맛43g</t>
  </si>
  <si>
    <t>UPRIN</t>
  </si>
  <si>
    <t>SK-054</t>
  </si>
  <si>
    <t>도도편안한아기 대형 60P</t>
  </si>
  <si>
    <t>UCUTI</t>
  </si>
  <si>
    <t>SK-055</t>
  </si>
  <si>
    <t>내추럴스타일무스150ml</t>
  </si>
  <si>
    <t>SK-056</t>
  </si>
  <si>
    <t>살롱모이스춰린스550ML</t>
  </si>
  <si>
    <t>XVS</t>
  </si>
  <si>
    <t>SK-057</t>
  </si>
  <si>
    <t>단아한모이스춰세럼</t>
  </si>
  <si>
    <t>UPANT</t>
  </si>
  <si>
    <t>SK-058</t>
  </si>
  <si>
    <t>헤어티트리린스850ml</t>
  </si>
  <si>
    <t>H헤어</t>
  </si>
  <si>
    <t>SK-059</t>
  </si>
  <si>
    <t>컬러케어린스550ML</t>
  </si>
  <si>
    <t>NVS</t>
  </si>
  <si>
    <t>SK-060</t>
  </si>
  <si>
    <t>도도편안한아기 중형72P</t>
  </si>
  <si>
    <t>ZCUTI</t>
  </si>
  <si>
    <t>SK-061</t>
  </si>
  <si>
    <t>조이 용기형 270ml</t>
  </si>
  <si>
    <t>VJOY</t>
  </si>
  <si>
    <t>SK-062</t>
  </si>
  <si>
    <t>컬러케어트리트먼트180ML</t>
  </si>
  <si>
    <t>VVS</t>
  </si>
  <si>
    <t>SK-063</t>
  </si>
  <si>
    <t>오리지날킹캔195g</t>
  </si>
  <si>
    <t>SK-064</t>
  </si>
  <si>
    <t>양파맛킹캔195g</t>
  </si>
  <si>
    <t>XPRIN</t>
  </si>
  <si>
    <t>SK-065</t>
  </si>
  <si>
    <t>헤어티트리린스570ml</t>
  </si>
  <si>
    <t>V헤어</t>
  </si>
  <si>
    <t>SK-066</t>
  </si>
  <si>
    <t>도도편안한아기 신생아72P</t>
  </si>
  <si>
    <t>NCUTI</t>
  </si>
  <si>
    <t>SK-067</t>
  </si>
  <si>
    <t>집중손상샴푸550ml</t>
  </si>
  <si>
    <t>SK-068</t>
  </si>
  <si>
    <t>도도편안한아기소형68P</t>
  </si>
  <si>
    <t>BCUTI</t>
  </si>
  <si>
    <t>SK-069</t>
  </si>
  <si>
    <t>살롱모이스춰린스850ML</t>
  </si>
  <si>
    <t>PVS</t>
  </si>
  <si>
    <t>SK-070</t>
  </si>
  <si>
    <t>집중손상샴푸850ml</t>
  </si>
  <si>
    <t>SK-071</t>
  </si>
  <si>
    <t>보드란플러스900ml</t>
  </si>
  <si>
    <t>FFBRZ</t>
  </si>
  <si>
    <t>SK-072</t>
  </si>
  <si>
    <t>컬러케어린스850ML</t>
  </si>
  <si>
    <t>AVS</t>
  </si>
  <si>
    <t>SK-073</t>
  </si>
  <si>
    <t>로케트파워AAA12+4</t>
  </si>
  <si>
    <t>SK-074</t>
  </si>
  <si>
    <t>모이스춰샴푸550ml</t>
  </si>
  <si>
    <t>JPANT</t>
  </si>
  <si>
    <t>SK-075</t>
  </si>
  <si>
    <t>AAA12+4입</t>
  </si>
  <si>
    <t>SK-076</t>
  </si>
  <si>
    <t>리치칼라엑스트라6/074벨벳브라운</t>
  </si>
  <si>
    <t>SK-077</t>
  </si>
  <si>
    <t>모이스춰트리트먼트200ml</t>
  </si>
  <si>
    <t>VPANT</t>
  </si>
  <si>
    <t>SK-078</t>
  </si>
  <si>
    <t>그린중형18P</t>
  </si>
  <si>
    <t>SK-079</t>
  </si>
  <si>
    <t>볼륨트리트먼트200ml</t>
  </si>
  <si>
    <t>SK-080</t>
  </si>
  <si>
    <t>전동치솔리필엑스트라소프트</t>
  </si>
  <si>
    <t>SK-081</t>
  </si>
  <si>
    <t>액티브바이탈라이저35 SOFT</t>
  </si>
  <si>
    <t>SK-082</t>
  </si>
  <si>
    <t>리치칼라엑스트라7/0자연밤색</t>
  </si>
  <si>
    <t>XRICH</t>
  </si>
  <si>
    <t>SK-083</t>
  </si>
  <si>
    <t>나이트미라클트리트먼트오일</t>
  </si>
  <si>
    <t>LPANT</t>
  </si>
  <si>
    <t>SK-084</t>
  </si>
  <si>
    <t>모이스처샴푸850ml</t>
  </si>
  <si>
    <t>OPANT</t>
  </si>
  <si>
    <t>SK-085</t>
  </si>
  <si>
    <t>모이스춰케어린스850ml</t>
  </si>
  <si>
    <t>SK-086</t>
  </si>
  <si>
    <t>리치트리트먼트칼라6B</t>
  </si>
  <si>
    <t>WRICH</t>
  </si>
  <si>
    <t>SK-087</t>
  </si>
  <si>
    <t>볼륨케어샴푸850ml</t>
  </si>
  <si>
    <t>SK-088</t>
  </si>
  <si>
    <t>소프트클린슬날중24p</t>
  </si>
  <si>
    <t>SWHIS</t>
  </si>
  <si>
    <t>SK-089</t>
  </si>
  <si>
    <t>비젼기획(비젼3+액티브2)</t>
  </si>
  <si>
    <t>SK-090</t>
  </si>
  <si>
    <t>마하3터보지포스면도기</t>
  </si>
  <si>
    <t>RGroom</t>
  </si>
  <si>
    <t>SK-091</t>
  </si>
  <si>
    <t>리치트리트먼트칼라7B</t>
  </si>
  <si>
    <t>SK-092</t>
  </si>
  <si>
    <t>센서티브일반중형36P</t>
  </si>
  <si>
    <t>QWHIS</t>
  </si>
  <si>
    <t>SK-093</t>
  </si>
  <si>
    <t>리치트리트먼트칼라8B</t>
  </si>
  <si>
    <t>URICH</t>
  </si>
  <si>
    <t>SK-094</t>
  </si>
  <si>
    <t>리치칼라엑스트라8/2N미디움브라운</t>
  </si>
  <si>
    <t>RRICH</t>
  </si>
  <si>
    <t>SK-095</t>
  </si>
  <si>
    <t>아쿠아젤리왁스60G</t>
  </si>
  <si>
    <t>BVS</t>
  </si>
  <si>
    <t>SK-096</t>
  </si>
  <si>
    <t>콘투어플러스면도기</t>
  </si>
  <si>
    <t>YGroom</t>
  </si>
  <si>
    <t>SK-097</t>
  </si>
  <si>
    <t>샤이니에센스왁스60G</t>
  </si>
  <si>
    <t>SK-098</t>
  </si>
  <si>
    <t>내추럴포인트왁스60G</t>
  </si>
  <si>
    <t>SK-099</t>
  </si>
  <si>
    <t>솔리드스타일왁스60G</t>
  </si>
  <si>
    <t>WVS</t>
  </si>
  <si>
    <t>SK-100</t>
  </si>
  <si>
    <t>샤이니룩에센스30G</t>
  </si>
  <si>
    <t>SK-101</t>
  </si>
  <si>
    <t>타이머전동칫솔</t>
  </si>
  <si>
    <t>DATVB</t>
  </si>
  <si>
    <t>SK-102</t>
  </si>
  <si>
    <t>펄젤리왁스-단</t>
  </si>
  <si>
    <t>IVS</t>
  </si>
  <si>
    <t>SK-103</t>
  </si>
  <si>
    <t>보드란비치형본체2+R블루/핑크</t>
  </si>
  <si>
    <t>EFBRZ</t>
  </si>
  <si>
    <t>SK-104</t>
  </si>
  <si>
    <t>보드란비치형본체2+R그린/무향</t>
  </si>
  <si>
    <t>SK-105</t>
  </si>
  <si>
    <t>헤어모이스춰샴푸570ml</t>
  </si>
  <si>
    <t>Q헤어</t>
  </si>
  <si>
    <t>SK-106</t>
  </si>
  <si>
    <t>소프트클린일반중형20P</t>
  </si>
  <si>
    <t>VWHIS</t>
  </si>
  <si>
    <t>SK-107</t>
  </si>
  <si>
    <t>소프트클린일반중형42P</t>
  </si>
  <si>
    <t>XWHIS</t>
  </si>
  <si>
    <t>SK-108</t>
  </si>
  <si>
    <t>1100ml 컬러케어</t>
  </si>
  <si>
    <t>SK-109</t>
  </si>
  <si>
    <t>헤어모이스춰린스570ml</t>
  </si>
  <si>
    <t>F헤어</t>
  </si>
  <si>
    <t>SK-110</t>
  </si>
  <si>
    <t>헤어딥클린린스570ml</t>
  </si>
  <si>
    <t>G헤어</t>
  </si>
  <si>
    <t>SK-111</t>
  </si>
  <si>
    <t>헤어쿨멘솔린스570ml</t>
  </si>
  <si>
    <t>W헤어</t>
  </si>
  <si>
    <t>SK-112</t>
  </si>
  <si>
    <t>그린대형18P</t>
  </si>
  <si>
    <t>RWHIS</t>
  </si>
  <si>
    <t>SK-113</t>
  </si>
  <si>
    <t>그린날개소형20P</t>
  </si>
  <si>
    <t>SK-114</t>
  </si>
  <si>
    <t>보드란녹차대용량900ml</t>
  </si>
  <si>
    <t>KFBRZ</t>
  </si>
  <si>
    <t>SK-115</t>
  </si>
  <si>
    <t>헤어레몬그라스린스570ml</t>
  </si>
  <si>
    <t>R헤어</t>
  </si>
  <si>
    <r>
      <rPr>
        <b/>
        <sz val="11"/>
        <color rgb="FFFF0000"/>
        <rFont val="맑은 고딕"/>
        <family val="3"/>
        <charset val="129"/>
        <scheme val="minor"/>
      </rPr>
      <t>★</t>
    </r>
    <r>
      <rPr>
        <b/>
        <sz val="11"/>
        <rFont val="맑은 고딕"/>
        <family val="3"/>
        <charset val="129"/>
        <scheme val="minor"/>
      </rPr>
      <t xml:space="preserve"> 엑셀에서 한 시간은 숫자  1/ 24 로 계산</t>
    </r>
    <phoneticPr fontId="4" type="noConversion"/>
  </si>
  <si>
    <t>중국(광저우)</t>
    <phoneticPr fontId="9" type="noConversion"/>
  </si>
  <si>
    <t>독일(겍젠키르헨)</t>
    <phoneticPr fontId="9" type="noConversion"/>
  </si>
  <si>
    <t>미국(뉴욕)</t>
    <phoneticPr fontId="9" type="noConversion"/>
  </si>
  <si>
    <t>서울 현재 시간</t>
    <phoneticPr fontId="9" type="noConversion"/>
  </si>
  <si>
    <t>Local  Time</t>
    <phoneticPr fontId="9" type="noConversion"/>
  </si>
  <si>
    <t>시차</t>
    <phoneticPr fontId="9" type="noConversion"/>
  </si>
  <si>
    <t>도시</t>
    <phoneticPr fontId="9" type="noConversion"/>
  </si>
  <si>
    <t>세계 시간 정보</t>
    <phoneticPr fontId="9" type="noConversion"/>
  </si>
  <si>
    <t>KAR-001-05</t>
  </si>
  <si>
    <t>KAR-001-04</t>
  </si>
  <si>
    <t>KAR-001-03</t>
  </si>
  <si>
    <t>KAR-001-02</t>
  </si>
  <si>
    <t>KAR-001-01</t>
    <phoneticPr fontId="9" type="noConversion"/>
  </si>
  <si>
    <t>ASA-001-05</t>
  </si>
  <si>
    <t>ASA-001-04</t>
  </si>
  <si>
    <t>ASA-001-03</t>
  </si>
  <si>
    <t>ASA-001-02</t>
  </si>
  <si>
    <t>ASA-001-01</t>
    <phoneticPr fontId="9" type="noConversion"/>
  </si>
  <si>
    <t>시간</t>
    <phoneticPr fontId="9" type="noConversion"/>
  </si>
  <si>
    <t>일자</t>
    <phoneticPr fontId="9" type="noConversion"/>
  </si>
  <si>
    <t>지연 유류비</t>
    <phoneticPr fontId="9" type="noConversion"/>
  </si>
  <si>
    <t>연착 시간</t>
    <phoneticPr fontId="9" type="noConversion"/>
  </si>
  <si>
    <t>운항 시간</t>
    <phoneticPr fontId="9" type="noConversion"/>
  </si>
  <si>
    <t>도착</t>
    <phoneticPr fontId="9" type="noConversion"/>
  </si>
  <si>
    <t>도착예정</t>
    <phoneticPr fontId="9" type="noConversion"/>
  </si>
  <si>
    <t>출발</t>
    <phoneticPr fontId="9" type="noConversion"/>
  </si>
  <si>
    <t>화물 코드</t>
    <phoneticPr fontId="9" type="noConversion"/>
  </si>
  <si>
    <t>※ 지연 유류비 (시간당)</t>
    <phoneticPr fontId="4" type="noConversion"/>
  </si>
  <si>
    <t>※ 국제표준시간(GMT) 기준</t>
    <phoneticPr fontId="4" type="noConversion"/>
  </si>
  <si>
    <t>화물 운항 시간 관리표</t>
    <phoneticPr fontId="9" type="noConversion"/>
  </si>
  <si>
    <r>
      <rPr>
        <b/>
        <sz val="11"/>
        <color rgb="FFFF0000"/>
        <rFont val="맑은 고딕"/>
        <family val="3"/>
        <charset val="129"/>
        <scheme val="minor"/>
      </rPr>
      <t>★</t>
    </r>
    <r>
      <rPr>
        <b/>
        <sz val="11"/>
        <rFont val="맑은 고딕"/>
        <family val="3"/>
        <charset val="129"/>
        <scheme val="minor"/>
      </rPr>
      <t xml:space="preserve"> TIME(시,분,초)  함수를 이용해 시간으로 변환</t>
    </r>
    <phoneticPr fontId="4" type="noConversion"/>
  </si>
  <si>
    <t>전신</t>
    <phoneticPr fontId="9" type="noConversion"/>
  </si>
  <si>
    <t>김진호</t>
    <phoneticPr fontId="9" type="noConversion"/>
  </si>
  <si>
    <t>다리</t>
    <phoneticPr fontId="9" type="noConversion"/>
  </si>
  <si>
    <t>홍미란</t>
    <phoneticPr fontId="9" type="noConversion"/>
  </si>
  <si>
    <t>발</t>
    <phoneticPr fontId="9" type="noConversion"/>
  </si>
  <si>
    <t>심순애</t>
    <phoneticPr fontId="9" type="noConversion"/>
  </si>
  <si>
    <t>차수경</t>
    <phoneticPr fontId="9" type="noConversion"/>
  </si>
  <si>
    <t>등</t>
    <phoneticPr fontId="9" type="noConversion"/>
  </si>
  <si>
    <t>신호정</t>
    <phoneticPr fontId="9" type="noConversion"/>
  </si>
  <si>
    <t>얼굴</t>
    <phoneticPr fontId="9" type="noConversion"/>
  </si>
  <si>
    <t>정유진</t>
    <phoneticPr fontId="9" type="noConversion"/>
  </si>
  <si>
    <t>등&amp;얼굴</t>
    <phoneticPr fontId="9" type="noConversion"/>
  </si>
  <si>
    <t>이인숙</t>
    <phoneticPr fontId="9" type="noConversion"/>
  </si>
  <si>
    <t>예상 종료시간</t>
    <phoneticPr fontId="9" type="noConversion"/>
  </si>
  <si>
    <t>소요시간
(분)</t>
    <phoneticPr fontId="9" type="noConversion"/>
  </si>
  <si>
    <t>서비스
종류</t>
    <phoneticPr fontId="9" type="noConversion"/>
  </si>
  <si>
    <t>예약시간</t>
    <phoneticPr fontId="9" type="noConversion"/>
  </si>
  <si>
    <t>고객명</t>
    <phoneticPr fontId="9" type="noConversion"/>
  </si>
  <si>
    <t>다조아 대치점 예약현황</t>
    <phoneticPr fontId="9" type="noConversion"/>
  </si>
  <si>
    <t>김태욱의원</t>
  </si>
  <si>
    <t>2008.06.02(07:24:46)</t>
  </si>
  <si>
    <t>한죽</t>
  </si>
  <si>
    <t>2008.05.25(18:50:17)</t>
  </si>
  <si>
    <t>신세계스타슈퍼   도곡점</t>
  </si>
  <si>
    <t>2008.05.17(13:51:41)</t>
  </si>
  <si>
    <t>던킨도너츠</t>
  </si>
  <si>
    <t>2008.05.11(18:45:12)</t>
  </si>
  <si>
    <t>DACOMPAY.NET(1</t>
  </si>
  <si>
    <t>2008.05.05(11:18:30)</t>
  </si>
  <si>
    <t>기아카클리닉　도곡점</t>
  </si>
  <si>
    <t>2008.04.25(12:58:47)</t>
  </si>
  <si>
    <t>매직터치　강남점</t>
  </si>
  <si>
    <t>2008.04.20(12:04:49)</t>
  </si>
  <si>
    <t>(주) 아람푸드시스템</t>
  </si>
  <si>
    <t>2008.04.15(10:50:00)</t>
    <phoneticPr fontId="4" type="noConversion"/>
  </si>
  <si>
    <t>GS홈쇼핑(주)</t>
  </si>
  <si>
    <t>2008.04.12(22:01:11)</t>
  </si>
  <si>
    <t>삼호궁전사우나</t>
  </si>
  <si>
    <t>2008.04.08(10:02:48)</t>
  </si>
  <si>
    <t>이마트 양재점</t>
  </si>
  <si>
    <t>2008.04.06(13:55:52)</t>
  </si>
  <si>
    <t>사용일</t>
    <phoneticPr fontId="9" type="noConversion"/>
  </si>
  <si>
    <t>승인금액</t>
  </si>
  <si>
    <t>가맹점명</t>
  </si>
  <si>
    <t>사용일시</t>
  </si>
  <si>
    <t>카드번호</t>
  </si>
  <si>
    <t>카드 사용 내역 조회</t>
    <phoneticPr fontId="9" type="noConversion"/>
  </si>
  <si>
    <t>선하라</t>
  </si>
  <si>
    <t>삼왕 통상</t>
    <phoneticPr fontId="4" type="noConversion"/>
  </si>
  <si>
    <t>PT-001</t>
    <phoneticPr fontId="4" type="noConversion"/>
  </si>
  <si>
    <t>윤대현</t>
  </si>
  <si>
    <t>한미 식품</t>
    <phoneticPr fontId="4" type="noConversion"/>
  </si>
  <si>
    <t>PR-002</t>
    <phoneticPr fontId="4" type="noConversion"/>
  </si>
  <si>
    <t>정문 상사</t>
    <phoneticPr fontId="4" type="noConversion"/>
  </si>
  <si>
    <t>PR-003</t>
  </si>
  <si>
    <t>HS-003</t>
  </si>
  <si>
    <t>PT-002</t>
  </si>
  <si>
    <t>우주 상사</t>
    <phoneticPr fontId="4" type="noConversion"/>
  </si>
  <si>
    <t>HS-001</t>
    <phoneticPr fontId="4" type="noConversion"/>
  </si>
  <si>
    <t>김찬진</t>
  </si>
  <si>
    <t>PT-003</t>
  </si>
  <si>
    <t>김소미</t>
  </si>
  <si>
    <t>WR-002</t>
  </si>
  <si>
    <t>WR-003</t>
  </si>
  <si>
    <t>WR-001</t>
    <phoneticPr fontId="4" type="noConversion"/>
  </si>
  <si>
    <t>PR-001</t>
    <phoneticPr fontId="4" type="noConversion"/>
  </si>
  <si>
    <t>영업담당</t>
    <phoneticPr fontId="4" type="noConversion"/>
  </si>
  <si>
    <t>판매처</t>
    <phoneticPr fontId="4" type="noConversion"/>
  </si>
  <si>
    <t>판매금액</t>
    <phoneticPr fontId="4" type="noConversion"/>
  </si>
  <si>
    <t>단가</t>
    <phoneticPr fontId="4" type="noConversion"/>
  </si>
  <si>
    <t>수량</t>
    <phoneticPr fontId="4" type="noConversion"/>
  </si>
  <si>
    <t>제품코드</t>
    <phoneticPr fontId="4" type="noConversion"/>
  </si>
  <si>
    <t>월</t>
    <phoneticPr fontId="4" type="noConversion"/>
  </si>
  <si>
    <t>판매일</t>
    <phoneticPr fontId="4" type="noConversion"/>
  </si>
  <si>
    <t>2분기 판매 현황</t>
    <phoneticPr fontId="4" type="noConversion"/>
  </si>
  <si>
    <t>점유율</t>
    <phoneticPr fontId="4" type="noConversion"/>
  </si>
  <si>
    <t>합계</t>
    <phoneticPr fontId="4" type="noConversion"/>
  </si>
  <si>
    <t>WHIS</t>
  </si>
  <si>
    <t>PANT</t>
  </si>
  <si>
    <t>WELLA</t>
  </si>
  <si>
    <t>PRIN</t>
  </si>
  <si>
    <t xml:space="preserve">       브랜드
월</t>
    <phoneticPr fontId="4" type="noConversion"/>
  </si>
  <si>
    <t>브랜드별 판매금액 합계</t>
    <phoneticPr fontId="4" type="noConversion"/>
  </si>
  <si>
    <t>~</t>
    <phoneticPr fontId="4" type="noConversion"/>
  </si>
  <si>
    <t>수량 합계</t>
    <phoneticPr fontId="4" type="noConversion"/>
  </si>
  <si>
    <t>판매회수</t>
    <phoneticPr fontId="4" type="noConversion"/>
  </si>
  <si>
    <t>단가별 판매 수량 합계</t>
    <phoneticPr fontId="4" type="noConversion"/>
  </si>
  <si>
    <t>월별/브랜드별 판매금액 합계</t>
    <phoneticPr fontId="4" type="noConversion"/>
  </si>
  <si>
    <t>HS-002</t>
  </si>
  <si>
    <t xml:space="preserve"> EMS 프리미엄 서비스 주간 고객접수 현황</t>
  </si>
  <si>
    <t>접수횟수</t>
    <phoneticPr fontId="4" type="noConversion"/>
  </si>
  <si>
    <t>평균요금</t>
    <phoneticPr fontId="4" type="noConversion"/>
  </si>
  <si>
    <t>평균 무게</t>
    <phoneticPr fontId="4" type="noConversion"/>
  </si>
  <si>
    <t>합계요금</t>
    <phoneticPr fontId="4" type="noConversion"/>
  </si>
  <si>
    <t>접수일</t>
    <phoneticPr fontId="4" type="noConversion"/>
  </si>
  <si>
    <t>접수번호</t>
    <phoneticPr fontId="4" type="noConversion"/>
  </si>
  <si>
    <t>고객명</t>
    <phoneticPr fontId="4" type="noConversion"/>
  </si>
  <si>
    <t>주소</t>
    <phoneticPr fontId="4" type="noConversion"/>
  </si>
  <si>
    <t>접수센터</t>
    <phoneticPr fontId="4" type="noConversion"/>
  </si>
  <si>
    <t>이용품목</t>
    <phoneticPr fontId="4" type="noConversion"/>
  </si>
  <si>
    <t>지역</t>
    <phoneticPr fontId="4" type="noConversion"/>
  </si>
  <si>
    <t>무게(kg)</t>
    <phoneticPr fontId="4" type="noConversion"/>
  </si>
  <si>
    <t>요금</t>
    <phoneticPr fontId="4" type="noConversion"/>
  </si>
  <si>
    <t>01</t>
  </si>
  <si>
    <t>강명구</t>
  </si>
  <si>
    <t>경기 광명시 소하1동</t>
  </si>
  <si>
    <t>광화문</t>
  </si>
  <si>
    <t>서류</t>
    <phoneticPr fontId="4" type="noConversion"/>
  </si>
  <si>
    <t>1지역</t>
    <phoneticPr fontId="4" type="noConversion"/>
  </si>
  <si>
    <t>02</t>
  </si>
  <si>
    <t>강현필</t>
  </si>
  <si>
    <t>경기 구리시 인창동</t>
  </si>
  <si>
    <t>중앙</t>
  </si>
  <si>
    <t>4지역</t>
    <phoneticPr fontId="4" type="noConversion"/>
  </si>
  <si>
    <t>03</t>
  </si>
  <si>
    <t>고혜영</t>
  </si>
  <si>
    <t>경기 부천시 원미구 상1동</t>
  </si>
  <si>
    <t>용산</t>
  </si>
  <si>
    <t>비서류</t>
    <phoneticPr fontId="4" type="noConversion"/>
  </si>
  <si>
    <t>04</t>
  </si>
  <si>
    <t>권용성</t>
  </si>
  <si>
    <t>경기 성남시 분당구 서현동</t>
  </si>
  <si>
    <t>여의도</t>
  </si>
  <si>
    <t>05</t>
  </si>
  <si>
    <t>김도현</t>
  </si>
  <si>
    <t>경기 수원시 권선구 금곡동</t>
  </si>
  <si>
    <t>3지역</t>
    <phoneticPr fontId="4" type="noConversion"/>
  </si>
  <si>
    <t>06</t>
  </si>
  <si>
    <t>김동준</t>
  </si>
  <si>
    <t>경기 수원시 권선구 서둔동</t>
  </si>
  <si>
    <t>07</t>
  </si>
  <si>
    <t>김민우</t>
  </si>
  <si>
    <t>경기 안산시 상록구 성포동</t>
  </si>
  <si>
    <t>3지역</t>
  </si>
  <si>
    <t>08</t>
  </si>
  <si>
    <t>김유미</t>
  </si>
  <si>
    <t>경남 하동군 금남면송문리 7</t>
  </si>
  <si>
    <t>2지역</t>
    <phoneticPr fontId="4" type="noConversion"/>
  </si>
  <si>
    <t>김지훈</t>
  </si>
  <si>
    <t>경북 안동시 평화동 현대아파트</t>
    <phoneticPr fontId="4" type="noConversion"/>
  </si>
  <si>
    <t>5지역</t>
  </si>
  <si>
    <t>김태수</t>
  </si>
  <si>
    <t>서울 강동구 길1동</t>
  </si>
  <si>
    <t>김태우</t>
  </si>
  <si>
    <t>서울 강동구 성내2동</t>
  </si>
  <si>
    <t>4지역</t>
  </si>
  <si>
    <t>나재현</t>
  </si>
  <si>
    <t>서울 강동구 천호1동</t>
  </si>
  <si>
    <t>박성은</t>
  </si>
  <si>
    <t>서울 강북구 미아7동</t>
  </si>
  <si>
    <t>박형준</t>
  </si>
  <si>
    <t>서울 강북구 미아동</t>
  </si>
  <si>
    <t>반상철</t>
  </si>
  <si>
    <t>서울 관악구 신림5동</t>
  </si>
  <si>
    <t>손수정</t>
  </si>
  <si>
    <t>서울 광진구 중곡4동</t>
  </si>
  <si>
    <t>신정현</t>
  </si>
  <si>
    <t>서울 구로구 구로6동</t>
  </si>
  <si>
    <t>5지역</t>
    <phoneticPr fontId="4" type="noConversion"/>
  </si>
  <si>
    <t>안성균</t>
  </si>
  <si>
    <t>서울 동대문구 청량리2동</t>
  </si>
  <si>
    <t>안수현</t>
  </si>
  <si>
    <t>서울 동작구 본동</t>
  </si>
  <si>
    <t>윤종욱</t>
  </si>
  <si>
    <t>서울 동작구 상도1동</t>
  </si>
  <si>
    <t>이광래</t>
  </si>
  <si>
    <t>서울 동작구 상도5동</t>
  </si>
  <si>
    <t>이슬기</t>
  </si>
  <si>
    <t>서울 동작구 흑석동</t>
  </si>
  <si>
    <t>이정재</t>
  </si>
  <si>
    <t>서울 서초구 반포2동</t>
  </si>
  <si>
    <t>이준성</t>
  </si>
  <si>
    <t>서울 서초구 방배2동</t>
  </si>
  <si>
    <t>이형구</t>
  </si>
  <si>
    <t>서울 서초구 서초2동</t>
  </si>
  <si>
    <t>이희창</t>
  </si>
  <si>
    <t>서울 서초구 서초4동</t>
  </si>
  <si>
    <t>장영재</t>
  </si>
  <si>
    <t>서울 성북구 돈암2동</t>
  </si>
  <si>
    <t>조봉화</t>
  </si>
  <si>
    <t xml:space="preserve">서울 성북구 동선동3가3가 </t>
  </si>
  <si>
    <t>조재민</t>
  </si>
  <si>
    <t>서울 성북구 동소문동4가송산</t>
  </si>
  <si>
    <t>채희준</t>
  </si>
  <si>
    <t>서울 송파구 문정동</t>
  </si>
  <si>
    <t>** 신규 자료 추가시 위로 행 삽입 후 추가해 주세요.</t>
    <phoneticPr fontId="4" type="noConversion"/>
  </si>
  <si>
    <t>인수자</t>
    <phoneticPr fontId="9" type="noConversion"/>
  </si>
  <si>
    <t>미수금</t>
    <phoneticPr fontId="9" type="noConversion"/>
  </si>
  <si>
    <t>합계
금액</t>
    <phoneticPr fontId="9" type="noConversion"/>
  </si>
  <si>
    <t>세액</t>
    <phoneticPr fontId="9" type="noConversion"/>
  </si>
  <si>
    <t>공급
가액</t>
    <phoneticPr fontId="9" type="noConversion"/>
  </si>
  <si>
    <t>합        계</t>
    <phoneticPr fontId="9" type="noConversion"/>
  </si>
  <si>
    <t>세   액</t>
    <phoneticPr fontId="9" type="noConversion"/>
  </si>
  <si>
    <t>공 급 가 액</t>
    <phoneticPr fontId="9" type="noConversion"/>
  </si>
  <si>
    <t>단가</t>
    <phoneticPr fontId="9" type="noConversion"/>
  </si>
  <si>
    <t>수 량</t>
    <phoneticPr fontId="9" type="noConversion"/>
  </si>
  <si>
    <t>포장단위</t>
    <phoneticPr fontId="4" type="noConversion"/>
  </si>
  <si>
    <t>품목명</t>
    <phoneticPr fontId="4" type="noConversion"/>
  </si>
  <si>
    <t>코드</t>
    <phoneticPr fontId="4" type="noConversion"/>
  </si>
  <si>
    <t>팩스</t>
    <phoneticPr fontId="9" type="noConversion"/>
  </si>
  <si>
    <t>전   화</t>
    <phoneticPr fontId="9" type="noConversion"/>
  </si>
  <si>
    <t>합계금액</t>
    <phoneticPr fontId="9" type="noConversion"/>
  </si>
  <si>
    <t>사 업 장</t>
  </si>
  <si>
    <t>전화번호</t>
    <phoneticPr fontId="9" type="noConversion"/>
  </si>
  <si>
    <t>성명</t>
  </si>
  <si>
    <t>상     호</t>
  </si>
  <si>
    <t>등록번호</t>
  </si>
  <si>
    <t>공 급 자</t>
    <phoneticPr fontId="9" type="noConversion"/>
  </si>
  <si>
    <t>귀하</t>
    <phoneticPr fontId="9" type="noConversion"/>
  </si>
  <si>
    <t>상     호
(법인명)</t>
    <phoneticPr fontId="9" type="noConversion"/>
  </si>
  <si>
    <t>공급받는자</t>
    <phoneticPr fontId="9" type="noConversion"/>
  </si>
  <si>
    <t>(공 급 자 용)</t>
    <phoneticPr fontId="9" type="noConversion"/>
  </si>
  <si>
    <t>거  래  명  세  표</t>
    <phoneticPr fontId="9" type="noConversion"/>
  </si>
  <si>
    <t>거 래 일 자</t>
    <phoneticPr fontId="9" type="noConversion"/>
  </si>
  <si>
    <t>02-123-1235</t>
    <phoneticPr fontId="9" type="noConversion"/>
  </si>
  <si>
    <t>02-123-1234</t>
    <phoneticPr fontId="9" type="noConversion"/>
  </si>
  <si>
    <t>서울시 마포구 서교동 380-15</t>
  </si>
  <si>
    <t>유진 유통</t>
    <phoneticPr fontId="9" type="noConversion"/>
  </si>
  <si>
    <t>-</t>
  </si>
  <si>
    <t>삼일 ㈜</t>
    <phoneticPr fontId="9" type="noConversion"/>
  </si>
  <si>
    <t>(공급받는자용)</t>
    <phoneticPr fontId="9" type="noConversion"/>
  </si>
  <si>
    <t>** 추가 자료 입력시 선 위로 행을 삽입하여 입력하세요.</t>
    <phoneticPr fontId="4" type="noConversion"/>
  </si>
  <si>
    <t>TINS</t>
  </si>
  <si>
    <t>육류</t>
  </si>
  <si>
    <t>대륙 교역</t>
  </si>
  <si>
    <t>앨리스 포장육</t>
  </si>
  <si>
    <t>P0017</t>
  </si>
  <si>
    <t>PKG</t>
    <phoneticPr fontId="4" type="noConversion"/>
  </si>
  <si>
    <t>과자류</t>
  </si>
  <si>
    <t>파블로바 피넛 스프레드</t>
  </si>
  <si>
    <t>P0016</t>
  </si>
  <si>
    <t>Bottles</t>
  </si>
  <si>
    <t>조미료</t>
  </si>
  <si>
    <t>유미 식품</t>
  </si>
  <si>
    <t>유미 간장</t>
  </si>
  <si>
    <t>P0015</t>
  </si>
  <si>
    <t>OZ</t>
    <phoneticPr fontId="4" type="noConversion"/>
  </si>
  <si>
    <t>가공 식품</t>
  </si>
  <si>
    <t>유미 건조 다시마</t>
  </si>
  <si>
    <t>P0014</t>
  </si>
  <si>
    <t>BOX</t>
  </si>
  <si>
    <t>해산물</t>
  </si>
  <si>
    <t>유미 돌김</t>
  </si>
  <si>
    <t>P0013</t>
  </si>
  <si>
    <t>PKG</t>
  </si>
  <si>
    <t>유제품</t>
  </si>
  <si>
    <t>현진 식품</t>
  </si>
  <si>
    <t>현진 바닐라 엣센스</t>
  </si>
  <si>
    <t>P0012</t>
  </si>
  <si>
    <t>현진 커피 밀크</t>
  </si>
  <si>
    <t>P0011</t>
  </si>
  <si>
    <t>OZ</t>
  </si>
  <si>
    <t>서울 무역</t>
  </si>
  <si>
    <t>노르웨이산 연어알 조림</t>
  </si>
  <si>
    <t>P0010</t>
  </si>
  <si>
    <t>북미산 상등육 쇠고기</t>
  </si>
  <si>
    <t>P0009</t>
  </si>
  <si>
    <t>대양 농산</t>
  </si>
  <si>
    <t>대양 특선 딸기 소스</t>
  </si>
  <si>
    <t>P0008</t>
  </si>
  <si>
    <t>대양 특선 건과(배)</t>
  </si>
  <si>
    <t>P0007</t>
  </si>
  <si>
    <t>대양 특선 블루베리 잼</t>
  </si>
  <si>
    <t>P0006</t>
  </si>
  <si>
    <t>신한 식품</t>
  </si>
  <si>
    <t>신한 100% 파인애플 시럽</t>
  </si>
  <si>
    <t>P0005</t>
  </si>
  <si>
    <t>신한 100% 복숭아 시럽</t>
  </si>
  <si>
    <t>P0004</t>
  </si>
  <si>
    <t>태양 식품</t>
  </si>
  <si>
    <t>태양 체리 시럽</t>
  </si>
  <si>
    <t>P0003</t>
  </si>
  <si>
    <t>음료</t>
  </si>
  <si>
    <t>태양 100% 레몬 주스</t>
  </si>
  <si>
    <t>P0002</t>
  </si>
  <si>
    <t>태양 100% 오렌지 주스</t>
  </si>
  <si>
    <t>P0001</t>
  </si>
  <si>
    <t>포장 단위</t>
  </si>
  <si>
    <t>제품 분류</t>
  </si>
  <si>
    <t>공급업체</t>
  </si>
  <si>
    <t>품목</t>
    <phoneticPr fontId="4" type="noConversion"/>
  </si>
  <si>
    <t>품목코드</t>
    <phoneticPr fontId="4" type="noConversion"/>
  </si>
  <si>
    <t>제품목록</t>
    <phoneticPr fontId="4" type="noConversion"/>
  </si>
  <si>
    <t>(02)222-1119</t>
  </si>
  <si>
    <t>(02)222-1113</t>
  </si>
  <si>
    <t>서울특별시 동대문구 신설동 721-11</t>
  </si>
  <si>
    <t>천동석</t>
  </si>
  <si>
    <t>신흥 교역 ㈜</t>
  </si>
  <si>
    <t>WHITC</t>
  </si>
  <si>
    <t>(02)222-8243</t>
  </si>
  <si>
    <t>(02)222-2243</t>
  </si>
  <si>
    <t>서울특별시 도봉구 창 1동 218-16</t>
  </si>
  <si>
    <t>채송아</t>
  </si>
  <si>
    <t>해바라기 백화점 ㈜</t>
  </si>
  <si>
    <t>VINET</t>
  </si>
  <si>
    <t>(02)345-1645</t>
  </si>
  <si>
    <t>(02)345-1945</t>
  </si>
  <si>
    <t>서울특별시 동작구 흑석 3동 140-3</t>
  </si>
  <si>
    <t>심영국</t>
  </si>
  <si>
    <t>국제 무역 ㈜</t>
  </si>
  <si>
    <t>TRADH</t>
  </si>
  <si>
    <t>(031)45-1876</t>
  </si>
  <si>
    <t>(031)45-1846</t>
  </si>
  <si>
    <t>인천광역시 남동구 간석동 264-11</t>
  </si>
  <si>
    <t>김혜령</t>
  </si>
  <si>
    <t>신성 식품 ㈜</t>
  </si>
  <si>
    <t>THEBI</t>
  </si>
  <si>
    <t>(031)56-1331</t>
  </si>
  <si>
    <t>(031)56-1431</t>
  </si>
  <si>
    <t>수원시 권선구 세류 3동 116</t>
  </si>
  <si>
    <t>허청일</t>
  </si>
  <si>
    <t>은성 상사 ㈜</t>
  </si>
  <si>
    <t>SIMOB</t>
  </si>
  <si>
    <t>(031)56-9858</t>
  </si>
  <si>
    <t>(031)56-9859</t>
  </si>
  <si>
    <t>오산시 외삼미동 123-8</t>
  </si>
  <si>
    <t>안재혁</t>
  </si>
  <si>
    <t>백조 백화점 ㈜</t>
  </si>
  <si>
    <t>ROMEY</t>
  </si>
  <si>
    <t>(02)565-1931</t>
  </si>
  <si>
    <t>(02)565-1901</t>
  </si>
  <si>
    <t>시흥시 은행동 425-12</t>
  </si>
  <si>
    <t>장미자</t>
  </si>
  <si>
    <t>금강 ㈜</t>
  </si>
  <si>
    <t>RATTC</t>
  </si>
  <si>
    <t>(042)45-1293</t>
  </si>
  <si>
    <t>(042)45-1093</t>
  </si>
  <si>
    <t>대전광역시 동구 신흥동 75-3</t>
  </si>
  <si>
    <t>전준호</t>
  </si>
  <si>
    <t>게이트웨이 통상 ㈜</t>
  </si>
  <si>
    <t>QUEDE</t>
  </si>
  <si>
    <t>(02)109-2056</t>
  </si>
  <si>
    <t>(02)109-2094</t>
  </si>
  <si>
    <t>서울특별시 송파구 잠실본동 150</t>
  </si>
  <si>
    <t>김필순</t>
  </si>
  <si>
    <t>평화 상사 ㈜</t>
  </si>
  <si>
    <t>PARIS</t>
  </si>
  <si>
    <t>(02)901-3956</t>
  </si>
  <si>
    <t>(02)901-8956</t>
  </si>
  <si>
    <t>서울특별시 양천구 신정 3동 241-16</t>
  </si>
  <si>
    <t>우순하</t>
  </si>
  <si>
    <t>아틀란티스 통상 ㈜</t>
  </si>
  <si>
    <t>NORTS</t>
  </si>
  <si>
    <t>(02)890-1609</t>
  </si>
  <si>
    <t>(02)890-1109</t>
  </si>
  <si>
    <t>서울특별시 용산구 용문동 81-3</t>
  </si>
  <si>
    <t>이성화</t>
  </si>
  <si>
    <t>성진 인터내셔널 ㈜</t>
  </si>
  <si>
    <t>MAGAA</t>
  </si>
  <si>
    <t>(031)66-2211</t>
  </si>
  <si>
    <t>(031)66-2911</t>
  </si>
  <si>
    <t>의정부시 남동구 동춘동 78-6</t>
  </si>
  <si>
    <t>민병철</t>
  </si>
  <si>
    <t>대광 상사 ㈜</t>
  </si>
  <si>
    <t>LETSS</t>
  </si>
  <si>
    <t>(041)91-1395</t>
  </si>
  <si>
    <t>(041)91-1295</t>
  </si>
  <si>
    <t>대전광역시 동구 자양동 34-16</t>
  </si>
  <si>
    <t>이대욱</t>
  </si>
  <si>
    <t>조선 무역 ㈜</t>
  </si>
  <si>
    <t>LAMAI</t>
  </si>
  <si>
    <t>(051)20-1998</t>
  </si>
  <si>
    <t>(051)20-1993</t>
  </si>
  <si>
    <t>부산광역시 동구 범일 3동 14-1</t>
  </si>
  <si>
    <t>노소연</t>
  </si>
  <si>
    <t>샤론 통상 ㈜</t>
  </si>
  <si>
    <t>HUNGO</t>
  </si>
  <si>
    <t>(02)111-2332</t>
  </si>
  <si>
    <t>(02)111-2302</t>
  </si>
  <si>
    <t>서울특별시 서대문구 북아현 3동 36-6</t>
  </si>
  <si>
    <t>마창진</t>
  </si>
  <si>
    <t>동성 직배 ㈜</t>
  </si>
  <si>
    <t>GROSR</t>
  </si>
  <si>
    <t>(02)892-7921</t>
  </si>
  <si>
    <t>(02)892-4921</t>
  </si>
  <si>
    <t>서울특별시 도봉구 방학 3동 18</t>
  </si>
  <si>
    <t>김혜린</t>
  </si>
  <si>
    <t>광성 교역 ㈜</t>
  </si>
  <si>
    <t>GALED</t>
  </si>
  <si>
    <t>(02)127-0345</t>
  </si>
  <si>
    <t>(02)123-0345</t>
  </si>
  <si>
    <t>서울특별시 성북구 길음동 136-11</t>
  </si>
  <si>
    <t>성현아</t>
  </si>
  <si>
    <t>진흥 ㈜</t>
  </si>
  <si>
    <t>FRANK</t>
  </si>
  <si>
    <t>(02)846-6667</t>
  </si>
  <si>
    <t>(02)866-6667</t>
  </si>
  <si>
    <t>서울특별시 마포구 공덕 1동 81</t>
  </si>
  <si>
    <t>손미순</t>
  </si>
  <si>
    <t>삼일 ㈜</t>
  </si>
  <si>
    <t>FAMIA</t>
  </si>
  <si>
    <t>(02)978-1914</t>
  </si>
  <si>
    <t>(02)978-1984</t>
  </si>
  <si>
    <t>서울특별시 송파구 잠실동 220</t>
  </si>
  <si>
    <t>강민수</t>
  </si>
  <si>
    <t>극동 무역 ㈜</t>
  </si>
  <si>
    <t>DRACD</t>
  </si>
  <si>
    <t>(031)44-3467</t>
  </si>
  <si>
    <t>(031)44-3687</t>
  </si>
  <si>
    <t>인천광역시 남동구 간석 3동 270-8</t>
  </si>
  <si>
    <t>홍성주</t>
  </si>
  <si>
    <t>진주 백화점 ㈜</t>
  </si>
  <si>
    <t>CENTC</t>
  </si>
  <si>
    <t>(02)497-4596</t>
  </si>
  <si>
    <t>(02)497-4896</t>
  </si>
  <si>
    <t>서울특별시 용산구 갈월동 116-7</t>
  </si>
  <si>
    <t>문익한</t>
  </si>
  <si>
    <t>서주 무역 ㈜</t>
  </si>
  <si>
    <t>BONAP</t>
  </si>
  <si>
    <t>(041)92-3878</t>
  </si>
  <si>
    <t>(041)92-3778</t>
  </si>
  <si>
    <t>대전광역시 서구 도마동 110-6</t>
  </si>
  <si>
    <t>최영희</t>
  </si>
  <si>
    <t>정금 상사 ㈜</t>
  </si>
  <si>
    <t>BERGS</t>
  </si>
  <si>
    <t>(051)575-5876</t>
  </si>
  <si>
    <t>(051)575-5776</t>
  </si>
  <si>
    <t>상주시 가장동 78-3</t>
  </si>
  <si>
    <t>한석규</t>
  </si>
  <si>
    <t>신영상사 ㈜</t>
  </si>
  <si>
    <t>ALFKI</t>
  </si>
  <si>
    <t>팩스</t>
  </si>
  <si>
    <t>전화 번호</t>
  </si>
  <si>
    <t>주소</t>
  </si>
  <si>
    <t>담당자</t>
  </si>
  <si>
    <t>상호</t>
  </si>
  <si>
    <t>고객번호</t>
  </si>
  <si>
    <t>거래처 목록</t>
    <phoneticPr fontId="9" type="noConversion"/>
  </si>
  <si>
    <t>재 직(경 력)  증 명 서</t>
    <phoneticPr fontId="70" type="noConversion"/>
  </si>
  <si>
    <t>사        번</t>
    <phoneticPr fontId="70" type="noConversion"/>
  </si>
  <si>
    <t>성        명</t>
    <phoneticPr fontId="70" type="noConversion"/>
  </si>
  <si>
    <t>주민등록번호</t>
    <phoneticPr fontId="70" type="noConversion"/>
  </si>
  <si>
    <t>주        소</t>
    <phoneticPr fontId="70" type="noConversion"/>
  </si>
  <si>
    <t>재직시  소속</t>
    <phoneticPr fontId="70" type="noConversion"/>
  </si>
  <si>
    <t>직         위</t>
    <phoneticPr fontId="9" type="noConversion"/>
  </si>
  <si>
    <t>재 직  기 간</t>
    <phoneticPr fontId="70" type="noConversion"/>
  </si>
  <si>
    <t>퇴 직 구 분</t>
    <phoneticPr fontId="9" type="noConversion"/>
  </si>
  <si>
    <t>근 무 지 역</t>
    <phoneticPr fontId="70" type="noConversion"/>
  </si>
  <si>
    <t>용         도</t>
    <phoneticPr fontId="9" type="noConversion"/>
  </si>
  <si>
    <t>위의 사실을 증명합니다.</t>
    <phoneticPr fontId="9" type="noConversion"/>
  </si>
  <si>
    <t>도서출판 길 벗</t>
    <phoneticPr fontId="9" type="noConversion"/>
  </si>
  <si>
    <r>
      <t xml:space="preserve">서울시 마포구 서교동 380-15 / ☎ 02-333-3333 / </t>
    </r>
    <r>
      <rPr>
        <sz val="10"/>
        <rFont val="Wingdings"/>
        <charset val="2"/>
      </rPr>
      <t>*</t>
    </r>
    <r>
      <rPr>
        <sz val="10"/>
        <rFont val="맑은 고딕"/>
        <family val="3"/>
        <charset val="129"/>
      </rPr>
      <t xml:space="preserve"> http://www.gilbut.co.kr</t>
    </r>
    <phoneticPr fontId="9" type="noConversion"/>
  </si>
  <si>
    <t>사번</t>
    <phoneticPr fontId="70" type="noConversion"/>
  </si>
  <si>
    <t>성명</t>
    <phoneticPr fontId="70" type="noConversion"/>
  </si>
  <si>
    <t>주민번호</t>
    <phoneticPr fontId="70" type="noConversion"/>
  </si>
  <si>
    <t>부서</t>
    <phoneticPr fontId="70" type="noConversion"/>
  </si>
  <si>
    <t>직위</t>
    <phoneticPr fontId="70" type="noConversion"/>
  </si>
  <si>
    <t>입사일</t>
    <phoneticPr fontId="70" type="noConversion"/>
  </si>
  <si>
    <t>퇴사일</t>
    <phoneticPr fontId="70" type="noConversion"/>
  </si>
  <si>
    <t>주소</t>
    <phoneticPr fontId="70" type="noConversion"/>
  </si>
  <si>
    <t>P95001</t>
  </si>
  <si>
    <t>정유진</t>
    <phoneticPr fontId="70" type="noConversion"/>
  </si>
  <si>
    <t>650210-2******</t>
    <phoneticPr fontId="70" type="noConversion"/>
  </si>
  <si>
    <t>영업부</t>
    <phoneticPr fontId="70" type="noConversion"/>
  </si>
  <si>
    <t>차장</t>
    <phoneticPr fontId="70" type="noConversion"/>
  </si>
  <si>
    <t>서울시 강동구 천호동</t>
    <phoneticPr fontId="9" type="noConversion"/>
  </si>
  <si>
    <t>P98000</t>
  </si>
  <si>
    <t>홍길동</t>
    <phoneticPr fontId="70" type="noConversion"/>
  </si>
  <si>
    <t>700217-1******</t>
    <phoneticPr fontId="70" type="noConversion"/>
  </si>
  <si>
    <t>관리부</t>
    <phoneticPr fontId="70" type="noConversion"/>
  </si>
  <si>
    <t>과장</t>
    <phoneticPr fontId="70" type="noConversion"/>
  </si>
  <si>
    <t>서울시 종로구 수송동 이미빌딩 5층</t>
    <phoneticPr fontId="9" type="noConversion"/>
  </si>
  <si>
    <t>P03003</t>
  </si>
  <si>
    <t>홍미라</t>
    <phoneticPr fontId="70" type="noConversion"/>
  </si>
  <si>
    <t>710213-2******</t>
    <phoneticPr fontId="70" type="noConversion"/>
  </si>
  <si>
    <t>생산부</t>
    <phoneticPr fontId="70" type="noConversion"/>
  </si>
  <si>
    <t>대리</t>
    <phoneticPr fontId="70" type="noConversion"/>
  </si>
  <si>
    <t>서울시 강남구 도곡동</t>
    <phoneticPr fontId="9" type="noConversion"/>
  </si>
  <si>
    <t>P03004</t>
  </si>
  <si>
    <t>대장금</t>
    <phoneticPr fontId="70" type="noConversion"/>
  </si>
  <si>
    <t>651203-2******</t>
    <phoneticPr fontId="70" type="noConversion"/>
  </si>
  <si>
    <t>홍보부</t>
    <phoneticPr fontId="70" type="noConversion"/>
  </si>
  <si>
    <t>부장</t>
    <phoneticPr fontId="70" type="noConversion"/>
  </si>
  <si>
    <t>서울시 강서구 내발산동</t>
    <phoneticPr fontId="9" type="noConversion"/>
  </si>
  <si>
    <t>P03005</t>
  </si>
  <si>
    <t>김복자</t>
    <phoneticPr fontId="70" type="noConversion"/>
  </si>
  <si>
    <r>
      <t>7</t>
    </r>
    <r>
      <rPr>
        <sz val="11"/>
        <color theme="1"/>
        <rFont val="맑은 고딕"/>
        <family val="3"/>
        <charset val="129"/>
        <scheme val="minor"/>
      </rPr>
      <t>9</t>
    </r>
    <r>
      <rPr>
        <sz val="11"/>
        <rFont val="맑은 고딕"/>
        <family val="3"/>
        <charset val="129"/>
        <scheme val="minor"/>
      </rPr>
      <t>0210-6******</t>
    </r>
    <phoneticPr fontId="9" type="noConversion"/>
  </si>
  <si>
    <t>사원</t>
    <phoneticPr fontId="70" type="noConversion"/>
  </si>
  <si>
    <t>P03006</t>
  </si>
  <si>
    <t>이수동</t>
    <phoneticPr fontId="70" type="noConversion"/>
  </si>
  <si>
    <t>700210-7******</t>
  </si>
  <si>
    <t>해외영업부</t>
    <phoneticPr fontId="70" type="noConversion"/>
  </si>
  <si>
    <t>서울시 송파수 신천동</t>
    <phoneticPr fontId="9" type="noConversion"/>
  </si>
  <si>
    <t>P04001</t>
  </si>
  <si>
    <t>정수민</t>
    <phoneticPr fontId="70" type="noConversion"/>
  </si>
  <si>
    <t>700210-8******</t>
  </si>
  <si>
    <t>P04003</t>
  </si>
  <si>
    <t>이호종</t>
    <phoneticPr fontId="70" type="noConversion"/>
  </si>
  <si>
    <t>700215-1******</t>
    <phoneticPr fontId="9" type="noConversion"/>
  </si>
  <si>
    <t>기획실</t>
    <phoneticPr fontId="70" type="noConversion"/>
  </si>
  <si>
    <t>P04004</t>
  </si>
  <si>
    <t>최정수</t>
    <phoneticPr fontId="70" type="noConversion"/>
  </si>
  <si>
    <t>700211-1******</t>
    <phoneticPr fontId="9" type="noConversion"/>
  </si>
  <si>
    <t>P04005</t>
  </si>
  <si>
    <t>홍재동</t>
    <phoneticPr fontId="70" type="noConversion"/>
  </si>
  <si>
    <t>700213-1******</t>
    <phoneticPr fontId="9" type="noConversion"/>
  </si>
  <si>
    <t>P06006</t>
    <phoneticPr fontId="4" type="noConversion"/>
  </si>
  <si>
    <t>김한섭</t>
    <phoneticPr fontId="70" type="noConversion"/>
  </si>
  <si>
    <t>700210-1******</t>
    <phoneticPr fontId="9" type="noConversion"/>
  </si>
  <si>
    <t>P07002</t>
    <phoneticPr fontId="4" type="noConversion"/>
  </si>
  <si>
    <t>김갑돌</t>
    <phoneticPr fontId="70" type="noConversion"/>
  </si>
  <si>
    <r>
      <t>7</t>
    </r>
    <r>
      <rPr>
        <sz val="11"/>
        <color theme="1"/>
        <rFont val="맑은 고딕"/>
        <family val="3"/>
        <charset val="129"/>
        <scheme val="minor"/>
      </rPr>
      <t>5</t>
    </r>
    <r>
      <rPr>
        <sz val="11"/>
        <rFont val="맑은 고딕"/>
        <family val="3"/>
        <charset val="129"/>
        <scheme val="minor"/>
      </rPr>
      <t>0210-9******</t>
    </r>
    <phoneticPr fontId="9" type="noConversion"/>
  </si>
  <si>
    <t>P08002</t>
    <phoneticPr fontId="4" type="noConversion"/>
  </si>
  <si>
    <t>차수경</t>
    <phoneticPr fontId="70" type="noConversion"/>
  </si>
  <si>
    <t>731210-1******</t>
    <phoneticPr fontId="70" type="noConversion"/>
  </si>
  <si>
    <t>** 신규 자료 입력시 이 행 위로 행을 삽입하여 추가하세요.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</si>
</sst>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5">
    <numFmt numFmtId="42" formatCode="_-&quot;₩&quot;* #,##0_-;\-&quot;₩&quot;* #,##0_-;_-&quot;₩&quot;* &quot;-&quot;_-;_-@_-"/>
    <numFmt numFmtId="41" formatCode="_-* #,##0_-;\-* #,##0_-;_-* &quot;-&quot;_-;_-@_-"/>
    <numFmt numFmtId="176" formatCode="mm&quot;월&quot;\ dd&quot;일&quot;\(aaa\)"/>
    <numFmt numFmtId="177" formatCode="0.0%"/>
    <numFmt numFmtId="178" formatCode="yy/mm/dd"/>
    <numFmt numFmtId="179" formatCode="#,##0\ &quot;EA&quot;"/>
    <numFmt numFmtId="180" formatCode="[$-F800]dddd\,\ mmmm\ dd\,\ yyyy"/>
    <numFmt numFmtId="181" formatCode="[DBNum4]&quot;일금&quot;\ General\ &quot;원정&quot;"/>
    <numFmt numFmtId="182" formatCode="0\ &quot;개&quot;"/>
    <numFmt numFmtId="183" formatCode="h:mm;@"/>
    <numFmt numFmtId="184" formatCode="dd\ h:mm"/>
    <numFmt numFmtId="185" formatCode="yy/mm/dd\ hh:mm"/>
    <numFmt numFmtId="186" formatCode="hh:mm;@"/>
    <numFmt numFmtId="187" formatCode="0000"/>
    <numFmt numFmtId="188" formatCode="_(* #,##0_);_(* \(#,##0\);_(* &quot;-&quot;_);_(@_)"/>
    <numFmt numFmtId="189" formatCode="#,##0\ &quot;미&quot;&quot;만&quot;"/>
    <numFmt numFmtId="190" formatCode="#,##0\ &quot;이&quot;&quot;상&quot;"/>
    <numFmt numFmtId="191" formatCode="_-* #,##0.00_-;\-* #,##0.00_-;_-* &quot;-&quot;_-;_-@_-"/>
    <numFmt numFmtId="192" formatCode="0.0_ "/>
    <numFmt numFmtId="193" formatCode="&quot;₩&quot;#,##0"/>
    <numFmt numFmtId="194" formatCode="0_ "/>
    <numFmt numFmtId="195" formatCode="&quot;₩&quot;#,##0_);[Red]\(&quot;₩&quot;#,##0\)"/>
    <numFmt numFmtId="196" formatCode="yyyy&quot;년&quot;\ m&quot;월&quot;\ d&quot;일&quot;"/>
    <numFmt numFmtId="197" formatCode="\\#,##0;&quot;-\&quot;#,##0"/>
    <numFmt numFmtId="198" formatCode="yyyy&quot;년&quot;\ m&quot;월&quot;\ d&quot;일&quot;;@"/>
  </numFmts>
  <fonts count="7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5"/>
      <color theme="3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1"/>
      <color indexed="12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11"/>
      <color theme="6" tint="-0.499984740745262"/>
      <name val="맑은 고딕"/>
      <family val="2"/>
      <charset val="129"/>
      <scheme val="minor"/>
    </font>
    <font>
      <b/>
      <sz val="11"/>
      <color theme="0"/>
      <name val="Wingdings"/>
      <charset val="2"/>
    </font>
    <font>
      <b/>
      <sz val="11"/>
      <color theme="0"/>
      <name val="맑은 고딕"/>
      <family val="3"/>
      <charset val="129"/>
    </font>
    <font>
      <b/>
      <sz val="15"/>
      <color theme="6" tint="-0.499984740745262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b/>
      <sz val="11"/>
      <color rgb="FF3F3F3F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6"/>
      <color theme="3"/>
      <name val="맑은 고딕"/>
      <family val="2"/>
      <charset val="129"/>
      <scheme val="major"/>
    </font>
    <font>
      <b/>
      <sz val="11"/>
      <color rgb="FF3F3F3F"/>
      <name val="맑은 고딕"/>
      <family val="3"/>
      <charset val="129"/>
      <scheme val="minor"/>
    </font>
    <font>
      <b/>
      <sz val="18"/>
      <color theme="3"/>
      <name val="맑은 고딕"/>
      <family val="2"/>
      <charset val="129"/>
      <scheme val="minor"/>
    </font>
    <font>
      <b/>
      <sz val="18"/>
      <color theme="3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indexed="81"/>
      <name val="맑은 고딕"/>
      <family val="3"/>
      <charset val="129"/>
    </font>
    <font>
      <b/>
      <sz val="12"/>
      <color indexed="81"/>
      <name val="Tahoma"/>
      <family val="2"/>
    </font>
    <font>
      <b/>
      <sz val="12"/>
      <color indexed="81"/>
      <name val="돋움"/>
      <family val="3"/>
      <charset val="129"/>
    </font>
    <font>
      <sz val="11"/>
      <color rgb="FF0061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color indexed="9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1"/>
      <color rgb="FF0070C0"/>
      <name val="맑은 고딕"/>
      <family val="3"/>
      <charset val="129"/>
      <scheme val="minor"/>
    </font>
    <font>
      <sz val="11"/>
      <name val="맑은 고딕"/>
      <family val="3"/>
      <charset val="129"/>
    </font>
    <font>
      <b/>
      <sz val="16"/>
      <color indexed="56"/>
      <name val="맑은 고딕"/>
      <family val="3"/>
      <charset val="129"/>
      <scheme val="minor"/>
    </font>
    <font>
      <sz val="11"/>
      <color indexed="9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2"/>
      <color indexed="8"/>
      <name val="굴림"/>
      <family val="3"/>
      <charset val="129"/>
    </font>
    <font>
      <b/>
      <sz val="14"/>
      <color theme="1"/>
      <name val="맑은 고딕"/>
      <family val="3"/>
      <charset val="129"/>
      <scheme val="minor"/>
    </font>
    <font>
      <sz val="10"/>
      <color indexed="81"/>
      <name val="돋움"/>
      <family val="3"/>
      <charset val="129"/>
    </font>
    <font>
      <sz val="10"/>
      <color indexed="81"/>
      <name val="Tahoma"/>
      <family val="2"/>
    </font>
    <font>
      <sz val="11"/>
      <color rgb="FF006100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4"/>
      <color theme="3"/>
      <name val="맑은 고딕"/>
      <family val="2"/>
      <charset val="129"/>
      <scheme val="major"/>
    </font>
    <font>
      <sz val="11"/>
      <color theme="0"/>
      <name val="맑은 고딕"/>
      <family val="3"/>
      <charset val="129"/>
      <scheme val="minor"/>
    </font>
    <font>
      <sz val="10"/>
      <color indexed="17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sz val="9"/>
      <color indexed="57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3"/>
      <color indexed="17"/>
      <name val="맑은 고딕"/>
      <family val="3"/>
      <charset val="129"/>
      <scheme val="minor"/>
    </font>
    <font>
      <sz val="9"/>
      <color indexed="17"/>
      <name val="맑은 고딕"/>
      <family val="3"/>
      <charset val="129"/>
      <scheme val="minor"/>
    </font>
    <font>
      <sz val="11"/>
      <color indexed="17"/>
      <name val="맑은 고딕"/>
      <family val="3"/>
      <charset val="129"/>
      <scheme val="minor"/>
    </font>
    <font>
      <b/>
      <sz val="13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2"/>
      <color indexed="17"/>
      <name val="맑은 고딕"/>
      <family val="3"/>
      <charset val="129"/>
      <scheme val="minor"/>
    </font>
    <font>
      <b/>
      <sz val="18"/>
      <color indexed="17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4"/>
      <color theme="3"/>
      <name val="맑은 고딕"/>
      <family val="2"/>
      <charset val="129"/>
      <scheme val="minor"/>
    </font>
    <font>
      <b/>
      <sz val="14"/>
      <color indexed="62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b/>
      <sz val="11"/>
      <name val="돋움"/>
      <family val="3"/>
      <charset val="129"/>
    </font>
    <font>
      <sz val="18"/>
      <name val="맑은 고딕"/>
      <family val="3"/>
      <charset val="129"/>
      <scheme val="minor"/>
    </font>
    <font>
      <sz val="10"/>
      <name val="Wingdings"/>
      <charset val="2"/>
    </font>
    <font>
      <sz val="10"/>
      <name val="맑은 고딕"/>
      <family val="3"/>
      <charset val="129"/>
    </font>
  </fonts>
  <fills count="42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9" tint="0.40000610370189521"/>
        </stop>
      </gradient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gradientFill degree="270">
        <stop position="0">
          <color theme="6" tint="0.59999389629810485"/>
        </stop>
        <stop position="1">
          <color theme="6" tint="0.40000610370189521"/>
        </stop>
      </gradientFill>
    </fill>
    <fill>
      <patternFill patternType="solid">
        <fgColor rgb="FFFFC000"/>
        <bgColor indexed="64"/>
      </patternFill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0"/>
      </patternFill>
    </fill>
    <fill>
      <patternFill patternType="solid">
        <fgColor indexed="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9"/>
        <bgColor indexed="64"/>
      </patternFill>
    </fill>
  </fills>
  <borders count="1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rgb="FFFF0000"/>
      </top>
      <bottom style="medium">
        <color rgb="FFFF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hair">
        <color rgb="FF0070C0"/>
      </right>
      <top style="thin">
        <color rgb="FF0070C0"/>
      </top>
      <bottom style="thin">
        <color rgb="FF0070C0"/>
      </bottom>
      <diagonal/>
    </border>
    <border>
      <left/>
      <right style="thin">
        <color theme="0"/>
      </right>
      <top/>
      <bottom style="thin">
        <color rgb="FF0070C0"/>
      </bottom>
      <diagonal/>
    </border>
    <border>
      <left style="thin">
        <color theme="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theme="0"/>
      </right>
      <top style="thin">
        <color theme="0"/>
      </top>
      <bottom style="thin">
        <color rgb="FF0070C0"/>
      </bottom>
      <diagonal/>
    </border>
    <border>
      <left style="thin">
        <color rgb="FF0070C0"/>
      </left>
      <right style="thin">
        <color theme="0"/>
      </right>
      <top/>
      <bottom style="thin">
        <color rgb="FF0070C0"/>
      </bottom>
      <diagonal/>
    </border>
    <border>
      <left/>
      <right style="thin">
        <color theme="0"/>
      </right>
      <top/>
      <bottom/>
      <diagonal/>
    </border>
    <border>
      <left style="thin">
        <color indexed="55"/>
      </left>
      <right style="thin">
        <color theme="0"/>
      </right>
      <top style="thin">
        <color rgb="FF0070C0"/>
      </top>
      <bottom style="thin">
        <color theme="0"/>
      </bottom>
      <diagonal/>
    </border>
    <border>
      <left style="thin">
        <color theme="0"/>
      </left>
      <right style="thin">
        <color indexed="55"/>
      </right>
      <top style="thin">
        <color rgb="FF0070C0"/>
      </top>
      <bottom style="thin">
        <color theme="0"/>
      </bottom>
      <diagonal/>
    </border>
    <border>
      <left/>
      <right style="thin">
        <color indexed="55"/>
      </right>
      <top style="thin">
        <color rgb="FF0070C0"/>
      </top>
      <bottom style="thin">
        <color theme="0"/>
      </bottom>
      <diagonal/>
    </border>
    <border>
      <left style="thin">
        <color rgb="FF0070C0"/>
      </left>
      <right style="thin">
        <color theme="0"/>
      </right>
      <top style="thin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/>
      <right/>
      <top style="medium">
        <color rgb="FFFF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 style="medium">
        <color indexed="17"/>
      </right>
      <top style="medium">
        <color indexed="17"/>
      </top>
      <bottom style="medium">
        <color indexed="17"/>
      </bottom>
      <diagonal/>
    </border>
    <border>
      <left/>
      <right/>
      <top style="medium">
        <color indexed="17"/>
      </top>
      <bottom style="medium">
        <color indexed="17"/>
      </bottom>
      <diagonal/>
    </border>
    <border>
      <left style="hair">
        <color indexed="17"/>
      </left>
      <right/>
      <top style="medium">
        <color indexed="17"/>
      </top>
      <bottom style="medium">
        <color indexed="17"/>
      </bottom>
      <diagonal/>
    </border>
    <border>
      <left/>
      <right style="hair">
        <color indexed="17"/>
      </right>
      <top style="medium">
        <color indexed="17"/>
      </top>
      <bottom style="medium">
        <color indexed="17"/>
      </bottom>
      <diagonal/>
    </border>
    <border>
      <left style="hair">
        <color indexed="17"/>
      </left>
      <right style="hair">
        <color indexed="17"/>
      </right>
      <top style="medium">
        <color indexed="17"/>
      </top>
      <bottom style="medium">
        <color indexed="17"/>
      </bottom>
      <diagonal/>
    </border>
    <border>
      <left style="medium">
        <color indexed="17"/>
      </left>
      <right style="hair">
        <color indexed="17"/>
      </right>
      <top style="medium">
        <color indexed="17"/>
      </top>
      <bottom style="medium">
        <color indexed="17"/>
      </bottom>
      <diagonal/>
    </border>
    <border>
      <left style="hair">
        <color indexed="17"/>
      </left>
      <right style="medium">
        <color indexed="17"/>
      </right>
      <top style="medium">
        <color indexed="17"/>
      </top>
      <bottom style="medium">
        <color indexed="17"/>
      </bottom>
      <diagonal/>
    </border>
    <border>
      <left style="medium">
        <color indexed="17"/>
      </left>
      <right/>
      <top style="medium">
        <color indexed="17"/>
      </top>
      <bottom style="medium">
        <color indexed="17"/>
      </bottom>
      <diagonal/>
    </border>
    <border>
      <left style="hair">
        <color indexed="17"/>
      </left>
      <right style="medium">
        <color indexed="17"/>
      </right>
      <top style="hair">
        <color indexed="17"/>
      </top>
      <bottom/>
      <diagonal/>
    </border>
    <border>
      <left style="hair">
        <color indexed="17"/>
      </left>
      <right style="hair">
        <color indexed="17"/>
      </right>
      <top style="hair">
        <color indexed="17"/>
      </top>
      <bottom/>
      <diagonal/>
    </border>
    <border>
      <left/>
      <right style="hair">
        <color indexed="17"/>
      </right>
      <top style="hair">
        <color indexed="17"/>
      </top>
      <bottom style="medium">
        <color indexed="17"/>
      </bottom>
      <diagonal/>
    </border>
    <border>
      <left/>
      <right/>
      <top style="hair">
        <color indexed="17"/>
      </top>
      <bottom style="medium">
        <color indexed="17"/>
      </bottom>
      <diagonal/>
    </border>
    <border>
      <left style="hair">
        <color indexed="17"/>
      </left>
      <right/>
      <top style="hair">
        <color indexed="17"/>
      </top>
      <bottom style="medium">
        <color indexed="17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medium">
        <color indexed="17"/>
      </bottom>
      <diagonal/>
    </border>
    <border>
      <left/>
      <right style="hair">
        <color indexed="17"/>
      </right>
      <top style="hair">
        <color indexed="17"/>
      </top>
      <bottom/>
      <diagonal/>
    </border>
    <border>
      <left style="medium">
        <color indexed="17"/>
      </left>
      <right/>
      <top style="hair">
        <color indexed="17"/>
      </top>
      <bottom/>
      <diagonal/>
    </border>
    <border>
      <left style="hair">
        <color indexed="17"/>
      </left>
      <right style="medium">
        <color indexed="17"/>
      </right>
      <top style="hair">
        <color indexed="17"/>
      </top>
      <bottom style="hair">
        <color indexed="17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/>
      <right style="hair">
        <color indexed="17"/>
      </right>
      <top style="hair">
        <color indexed="17"/>
      </top>
      <bottom style="hair">
        <color indexed="17"/>
      </bottom>
      <diagonal/>
    </border>
    <border>
      <left/>
      <right/>
      <top style="hair">
        <color indexed="17"/>
      </top>
      <bottom style="hair">
        <color indexed="17"/>
      </bottom>
      <diagonal/>
    </border>
    <border>
      <left style="hair">
        <color indexed="17"/>
      </left>
      <right/>
      <top style="hair">
        <color indexed="17"/>
      </top>
      <bottom style="hair">
        <color indexed="17"/>
      </bottom>
      <diagonal/>
    </border>
    <border>
      <left style="medium">
        <color indexed="17"/>
      </left>
      <right/>
      <top style="hair">
        <color indexed="17"/>
      </top>
      <bottom style="hair">
        <color indexed="17"/>
      </bottom>
      <diagonal/>
    </border>
    <border>
      <left style="hair">
        <color indexed="17"/>
      </left>
      <right style="medium">
        <color indexed="17"/>
      </right>
      <top style="medium">
        <color indexed="17"/>
      </top>
      <bottom style="hair">
        <color indexed="17"/>
      </bottom>
      <diagonal/>
    </border>
    <border>
      <left style="hair">
        <color indexed="17"/>
      </left>
      <right style="hair">
        <color indexed="17"/>
      </right>
      <top style="medium">
        <color indexed="17"/>
      </top>
      <bottom style="hair">
        <color indexed="17"/>
      </bottom>
      <diagonal/>
    </border>
    <border>
      <left/>
      <right style="hair">
        <color indexed="17"/>
      </right>
      <top style="medium">
        <color indexed="17"/>
      </top>
      <bottom style="hair">
        <color indexed="17"/>
      </bottom>
      <diagonal/>
    </border>
    <border>
      <left/>
      <right/>
      <top style="medium">
        <color indexed="17"/>
      </top>
      <bottom style="hair">
        <color indexed="17"/>
      </bottom>
      <diagonal/>
    </border>
    <border>
      <left style="hair">
        <color indexed="17"/>
      </left>
      <right/>
      <top style="medium">
        <color indexed="17"/>
      </top>
      <bottom style="hair">
        <color indexed="17"/>
      </bottom>
      <diagonal/>
    </border>
    <border>
      <left/>
      <right style="hair">
        <color indexed="17"/>
      </right>
      <top/>
      <bottom style="hair">
        <color indexed="17"/>
      </bottom>
      <diagonal/>
    </border>
    <border>
      <left/>
      <right/>
      <top/>
      <bottom style="hair">
        <color indexed="17"/>
      </bottom>
      <diagonal/>
    </border>
    <border>
      <left style="hair">
        <color indexed="17"/>
      </left>
      <right/>
      <top/>
      <bottom style="hair">
        <color indexed="17"/>
      </bottom>
      <diagonal/>
    </border>
    <border>
      <left style="medium">
        <color indexed="17"/>
      </left>
      <right style="hair">
        <color indexed="17"/>
      </right>
      <top style="medium">
        <color indexed="17"/>
      </top>
      <bottom style="hair">
        <color indexed="17"/>
      </bottom>
      <diagonal/>
    </border>
    <border>
      <left/>
      <right style="medium">
        <color indexed="17"/>
      </right>
      <top style="hair">
        <color indexed="17"/>
      </top>
      <bottom/>
      <diagonal/>
    </border>
    <border>
      <left/>
      <right/>
      <top style="hair">
        <color indexed="17"/>
      </top>
      <bottom/>
      <diagonal/>
    </border>
    <border>
      <left style="hair">
        <color indexed="17"/>
      </left>
      <right/>
      <top style="hair">
        <color indexed="17"/>
      </top>
      <bottom/>
      <diagonal/>
    </border>
    <border>
      <left style="thin">
        <color indexed="17"/>
      </left>
      <right style="hair">
        <color indexed="17"/>
      </right>
      <top/>
      <bottom/>
      <diagonal/>
    </border>
    <border>
      <left/>
      <right style="thin">
        <color indexed="17"/>
      </right>
      <top style="hair">
        <color indexed="17"/>
      </top>
      <bottom/>
      <diagonal/>
    </border>
    <border>
      <left style="medium">
        <color indexed="17"/>
      </left>
      <right style="hair">
        <color indexed="17"/>
      </right>
      <top/>
      <bottom/>
      <diagonal/>
    </border>
    <border>
      <left style="hair">
        <color indexed="17"/>
      </left>
      <right style="medium">
        <color indexed="17"/>
      </right>
      <top style="medium">
        <color indexed="17"/>
      </top>
      <bottom/>
      <diagonal/>
    </border>
    <border>
      <left style="hair">
        <color indexed="17"/>
      </left>
      <right style="hair">
        <color indexed="17"/>
      </right>
      <top style="medium">
        <color indexed="17"/>
      </top>
      <bottom/>
      <diagonal/>
    </border>
    <border>
      <left/>
      <right style="hair">
        <color indexed="17"/>
      </right>
      <top style="medium">
        <color indexed="17"/>
      </top>
      <bottom/>
      <diagonal/>
    </border>
    <border>
      <left/>
      <right/>
      <top style="medium">
        <color indexed="17"/>
      </top>
      <bottom/>
      <diagonal/>
    </border>
    <border>
      <left style="hair">
        <color indexed="17"/>
      </left>
      <right/>
      <top style="medium">
        <color indexed="17"/>
      </top>
      <bottom/>
      <diagonal/>
    </border>
    <border>
      <left style="thin">
        <color indexed="17"/>
      </left>
      <right style="hair">
        <color indexed="17"/>
      </right>
      <top style="medium">
        <color indexed="17"/>
      </top>
      <bottom/>
      <diagonal/>
    </border>
    <border>
      <left/>
      <right style="thin">
        <color indexed="17"/>
      </right>
      <top style="medium">
        <color indexed="17"/>
      </top>
      <bottom/>
      <diagonal/>
    </border>
    <border>
      <left style="medium">
        <color indexed="17"/>
      </left>
      <right style="hair">
        <color indexed="17"/>
      </right>
      <top style="medium">
        <color indexed="17"/>
      </top>
      <bottom/>
      <diagonal/>
    </border>
    <border>
      <left/>
      <right style="medium">
        <color indexed="17"/>
      </right>
      <top/>
      <bottom style="medium">
        <color indexed="17"/>
      </bottom>
      <diagonal/>
    </border>
    <border>
      <left/>
      <right/>
      <top/>
      <bottom style="medium">
        <color indexed="17"/>
      </bottom>
      <diagonal/>
    </border>
    <border>
      <left style="hair">
        <color indexed="17"/>
      </left>
      <right/>
      <top/>
      <bottom style="medium">
        <color indexed="17"/>
      </bottom>
      <diagonal/>
    </border>
    <border>
      <left style="medium">
        <color indexed="17"/>
      </left>
      <right/>
      <top style="hair">
        <color indexed="17"/>
      </top>
      <bottom style="medium">
        <color indexed="17"/>
      </bottom>
      <diagonal/>
    </border>
    <border>
      <left/>
      <right style="medium">
        <color indexed="17"/>
      </right>
      <top style="medium">
        <color indexed="17"/>
      </top>
      <bottom/>
      <diagonal/>
    </border>
    <border>
      <left style="medium">
        <color indexed="17"/>
      </left>
      <right/>
      <top style="medium">
        <color indexed="17"/>
      </top>
      <bottom style="hair">
        <color indexed="17"/>
      </bottom>
      <diagonal/>
    </border>
    <border>
      <left style="medium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hair">
        <color indexed="17"/>
      </left>
      <right style="thin">
        <color indexed="17"/>
      </right>
      <top style="hair">
        <color indexed="17"/>
      </top>
      <bottom style="hair">
        <color indexed="17"/>
      </bottom>
      <diagonal/>
    </border>
    <border>
      <left/>
      <right/>
      <top style="thick">
        <color rgb="FFC00000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9"/>
      </left>
      <right style="thin">
        <color indexed="9"/>
      </right>
      <top style="medium">
        <color indexed="22"/>
      </top>
      <bottom/>
      <diagonal/>
    </border>
    <border>
      <left style="medium">
        <color indexed="22"/>
      </left>
      <right style="thin">
        <color indexed="9"/>
      </right>
      <top style="medium">
        <color indexed="22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8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5" fillId="0" borderId="0"/>
    <xf numFmtId="41" fontId="5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9" fillId="12" borderId="26" applyNumberForma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6" fillId="0" borderId="0">
      <alignment vertical="center"/>
    </xf>
    <xf numFmtId="41" fontId="26" fillId="0" borderId="0" applyFont="0" applyFill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37" applyNumberFormat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5" fillId="0" borderId="0">
      <alignment vertical="center"/>
    </xf>
    <xf numFmtId="0" fontId="46" fillId="0" borderId="0"/>
    <xf numFmtId="188" fontId="1" fillId="0" borderId="0" applyFont="0" applyFill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46" fillId="0" borderId="0"/>
    <xf numFmtId="0" fontId="46" fillId="0" borderId="0"/>
  </cellStyleXfs>
  <cellXfs count="499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/>
    </xf>
    <xf numFmtId="0" fontId="6" fillId="0" borderId="0" xfId="4" applyFont="1" applyAlignment="1" applyProtection="1">
      <alignment horizontal="center" vertical="center"/>
    </xf>
    <xf numFmtId="0" fontId="8" fillId="3" borderId="3" xfId="4" applyFont="1" applyFill="1" applyBorder="1" applyAlignment="1" applyProtection="1">
      <alignment horizontal="center" vertical="center"/>
    </xf>
    <xf numFmtId="176" fontId="6" fillId="0" borderId="6" xfId="4" applyNumberFormat="1" applyFont="1" applyBorder="1" applyAlignment="1" applyProtection="1">
      <alignment vertical="center"/>
    </xf>
    <xf numFmtId="0" fontId="10" fillId="0" borderId="6" xfId="4" applyFont="1" applyFill="1" applyBorder="1" applyAlignment="1" applyProtection="1">
      <alignment horizontal="center" vertical="center"/>
    </xf>
    <xf numFmtId="9" fontId="6" fillId="0" borderId="6" xfId="4" applyNumberFormat="1" applyFont="1" applyFill="1" applyBorder="1" applyAlignment="1" applyProtection="1">
      <alignment horizontal="center" vertical="center"/>
    </xf>
    <xf numFmtId="9" fontId="10" fillId="3" borderId="7" xfId="2" applyFont="1" applyFill="1" applyBorder="1" applyAlignment="1" applyProtection="1">
      <alignment horizontal="center" vertical="center"/>
    </xf>
    <xf numFmtId="9" fontId="6" fillId="0" borderId="8" xfId="2" applyFont="1" applyBorder="1" applyAlignment="1" applyProtection="1">
      <alignment horizontal="center" vertical="center"/>
    </xf>
    <xf numFmtId="0" fontId="11" fillId="4" borderId="9" xfId="4" applyFont="1" applyFill="1" applyBorder="1" applyAlignment="1" applyProtection="1">
      <alignment horizontal="center" vertical="center" wrapText="1"/>
    </xf>
    <xf numFmtId="0" fontId="11" fillId="4" borderId="10" xfId="4" applyFont="1" applyFill="1" applyBorder="1" applyAlignment="1" applyProtection="1">
      <alignment horizontal="center" vertical="center"/>
    </xf>
    <xf numFmtId="0" fontId="11" fillId="4" borderId="11" xfId="4" applyFont="1" applyFill="1" applyBorder="1" applyAlignment="1" applyProtection="1">
      <alignment horizontal="center" vertical="center" wrapText="1"/>
    </xf>
    <xf numFmtId="177" fontId="11" fillId="4" borderId="11" xfId="2" applyNumberFormat="1" applyFont="1" applyFill="1" applyBorder="1" applyAlignment="1" applyProtection="1">
      <alignment horizontal="center" vertical="center" wrapText="1"/>
    </xf>
    <xf numFmtId="0" fontId="11" fillId="4" borderId="12" xfId="4" applyFont="1" applyFill="1" applyBorder="1" applyAlignment="1" applyProtection="1">
      <alignment horizontal="center" vertical="center"/>
    </xf>
    <xf numFmtId="0" fontId="6" fillId="5" borderId="13" xfId="4" applyNumberFormat="1" applyFont="1" applyFill="1" applyBorder="1" applyAlignment="1" applyProtection="1">
      <alignment horizontal="center" vertical="center"/>
    </xf>
    <xf numFmtId="0" fontId="6" fillId="5" borderId="14" xfId="4" applyNumberFormat="1" applyFont="1" applyFill="1" applyBorder="1" applyAlignment="1" applyProtection="1">
      <alignment horizontal="distributed" vertical="center" indent="1"/>
    </xf>
    <xf numFmtId="41" fontId="6" fillId="5" borderId="15" xfId="1" applyFont="1" applyFill="1" applyBorder="1" applyAlignment="1" applyProtection="1">
      <alignment horizontal="center" vertical="center"/>
    </xf>
    <xf numFmtId="0" fontId="6" fillId="5" borderId="15" xfId="4" applyNumberFormat="1" applyFont="1" applyFill="1" applyBorder="1" applyAlignment="1" applyProtection="1">
      <alignment horizontal="center" vertical="center"/>
    </xf>
    <xf numFmtId="0" fontId="6" fillId="0" borderId="15" xfId="1" applyNumberFormat="1" applyFont="1" applyBorder="1" applyAlignment="1" applyProtection="1">
      <alignment horizontal="center" vertical="center"/>
    </xf>
    <xf numFmtId="0" fontId="6" fillId="0" borderId="15" xfId="2" applyNumberFormat="1" applyFont="1" applyBorder="1" applyAlignment="1" applyProtection="1">
      <alignment horizontal="center" vertical="center"/>
    </xf>
    <xf numFmtId="0" fontId="6" fillId="0" borderId="15" xfId="1" quotePrefix="1" applyNumberFormat="1" applyFont="1" applyBorder="1" applyAlignment="1" applyProtection="1">
      <alignment horizontal="center" vertical="center"/>
    </xf>
    <xf numFmtId="0" fontId="6" fillId="0" borderId="15" xfId="5" quotePrefix="1" applyNumberFormat="1" applyFont="1" applyBorder="1" applyAlignment="1" applyProtection="1">
      <alignment horizontal="center" vertical="center"/>
    </xf>
    <xf numFmtId="0" fontId="6" fillId="0" borderId="15" xfId="4" applyNumberFormat="1" applyFont="1" applyBorder="1" applyAlignment="1" applyProtection="1">
      <alignment horizontal="center" vertical="center"/>
    </xf>
    <xf numFmtId="0" fontId="6" fillId="0" borderId="16" xfId="4" applyNumberFormat="1" applyFont="1" applyBorder="1" applyAlignment="1" applyProtection="1">
      <alignment horizontal="center" vertical="center"/>
    </xf>
    <xf numFmtId="41" fontId="6" fillId="5" borderId="17" xfId="1" applyFont="1" applyFill="1" applyBorder="1" applyAlignment="1" applyProtection="1">
      <alignment horizontal="center" vertical="center"/>
    </xf>
    <xf numFmtId="0" fontId="6" fillId="5" borderId="17" xfId="4" applyNumberFormat="1" applyFont="1" applyFill="1" applyBorder="1" applyAlignment="1" applyProtection="1">
      <alignment horizontal="center" vertical="center"/>
    </xf>
    <xf numFmtId="41" fontId="6" fillId="0" borderId="0" xfId="4" applyNumberFormat="1" applyFont="1" applyAlignment="1" applyProtection="1">
      <alignment horizontal="center" vertical="center"/>
    </xf>
    <xf numFmtId="0" fontId="13" fillId="0" borderId="0" xfId="0" applyFont="1">
      <alignment vertical="center"/>
    </xf>
    <xf numFmtId="0" fontId="0" fillId="0" borderId="15" xfId="0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178" fontId="0" fillId="0" borderId="15" xfId="0" applyNumberFormat="1" applyBorder="1" applyAlignment="1">
      <alignment horizontal="center" vertical="center"/>
    </xf>
    <xf numFmtId="0" fontId="11" fillId="7" borderId="15" xfId="0" applyFont="1" applyFill="1" applyBorder="1" applyAlignment="1">
      <alignment horizontal="center" vertical="center" wrapText="1"/>
    </xf>
    <xf numFmtId="0" fontId="11" fillId="8" borderId="15" xfId="0" applyFont="1" applyFill="1" applyBorder="1" applyAlignment="1">
      <alignment horizontal="center" vertical="center" wrapText="1"/>
    </xf>
    <xf numFmtId="0" fontId="0" fillId="9" borderId="15" xfId="0" applyFill="1" applyBorder="1" applyAlignment="1">
      <alignment horizontal="center" vertical="center" wrapText="1"/>
    </xf>
    <xf numFmtId="0" fontId="0" fillId="9" borderId="15" xfId="0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quotePrefix="1" applyFont="1">
      <alignment vertical="center"/>
    </xf>
    <xf numFmtId="0" fontId="0" fillId="0" borderId="25" xfId="0" applyBorder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0" fillId="0" borderId="0" xfId="10" applyNumberFormat="1" applyFont="1">
      <alignment vertical="center"/>
    </xf>
    <xf numFmtId="0" fontId="22" fillId="0" borderId="0" xfId="11" applyFont="1" applyAlignment="1">
      <alignment horizontal="center" vertical="center"/>
    </xf>
    <xf numFmtId="0" fontId="1" fillId="14" borderId="15" xfId="9" applyBorder="1" applyAlignment="1">
      <alignment horizontal="center" vertical="center"/>
    </xf>
    <xf numFmtId="0" fontId="19" fillId="15" borderId="26" xfId="7" applyFill="1" applyAlignment="1">
      <alignment horizontal="center" vertical="center"/>
    </xf>
    <xf numFmtId="0" fontId="23" fillId="15" borderId="26" xfId="7" applyFont="1" applyFill="1" applyAlignment="1">
      <alignment horizontal="center" vertical="center"/>
    </xf>
    <xf numFmtId="0" fontId="23" fillId="15" borderId="26" xfId="7" applyNumberFormat="1" applyFont="1" applyFill="1" applyAlignment="1">
      <alignment horizontal="center" vertical="center"/>
    </xf>
    <xf numFmtId="0" fontId="23" fillId="15" borderId="27" xfId="7" applyNumberFormat="1" applyFont="1" applyFill="1" applyBorder="1" applyAlignment="1">
      <alignment horizontal="center" vertical="center"/>
    </xf>
    <xf numFmtId="0" fontId="23" fillId="15" borderId="15" xfId="7" applyNumberFormat="1" applyFont="1" applyFill="1" applyBorder="1" applyAlignment="1">
      <alignment horizontal="center" vertical="center"/>
    </xf>
    <xf numFmtId="0" fontId="0" fillId="0" borderId="15" xfId="10" applyFont="1" applyBorder="1" applyAlignment="1">
      <alignment horizontal="center" vertical="center"/>
    </xf>
    <xf numFmtId="41" fontId="0" fillId="0" borderId="15" xfId="1" applyFont="1" applyBorder="1">
      <alignment vertical="center"/>
    </xf>
    <xf numFmtId="0" fontId="0" fillId="0" borderId="15" xfId="10" applyNumberFormat="1" applyFont="1" applyBorder="1" applyAlignment="1">
      <alignment horizontal="center" vertical="center"/>
    </xf>
    <xf numFmtId="0" fontId="0" fillId="0" borderId="15" xfId="6" applyNumberFormat="1" applyFont="1" applyBorder="1" applyAlignment="1">
      <alignment horizontal="center" vertical="center"/>
    </xf>
    <xf numFmtId="42" fontId="0" fillId="0" borderId="28" xfId="6" applyFont="1" applyBorder="1">
      <alignment vertical="center"/>
    </xf>
    <xf numFmtId="177" fontId="0" fillId="0" borderId="15" xfId="2" applyNumberFormat="1" applyFont="1" applyBorder="1" applyAlignment="1">
      <alignment horizontal="right" vertical="center"/>
    </xf>
    <xf numFmtId="0" fontId="21" fillId="0" borderId="0" xfId="11" applyAlignment="1">
      <alignment horizontal="center" vertical="center"/>
    </xf>
    <xf numFmtId="0" fontId="11" fillId="13" borderId="15" xfId="8" applyFont="1" applyBorder="1" applyAlignment="1">
      <alignment horizontal="center" vertical="center"/>
    </xf>
    <xf numFmtId="179" fontId="0" fillId="0" borderId="15" xfId="10" applyNumberFormat="1" applyFont="1" applyBorder="1" applyAlignment="1">
      <alignment horizontal="center" vertical="center"/>
    </xf>
    <xf numFmtId="41" fontId="0" fillId="0" borderId="15" xfId="1" applyFont="1" applyBorder="1" applyAlignment="1">
      <alignment horizontal="center" vertical="center"/>
    </xf>
    <xf numFmtId="41" fontId="0" fillId="0" borderId="0" xfId="0" applyNumberFormat="1">
      <alignment vertical="center"/>
    </xf>
    <xf numFmtId="179" fontId="0" fillId="0" borderId="15" xfId="6" applyNumberFormat="1" applyFont="1" applyBorder="1" applyAlignment="1">
      <alignment horizontal="center" vertical="center"/>
    </xf>
    <xf numFmtId="0" fontId="26" fillId="0" borderId="0" xfId="14">
      <alignment vertical="center"/>
    </xf>
    <xf numFmtId="0" fontId="26" fillId="0" borderId="0" xfId="14" applyAlignment="1">
      <alignment horizontal="distributed" vertical="center"/>
    </xf>
    <xf numFmtId="0" fontId="20" fillId="16" borderId="9" xfId="12" applyBorder="1" applyAlignment="1">
      <alignment horizontal="center" vertical="center"/>
    </xf>
    <xf numFmtId="0" fontId="20" fillId="16" borderId="11" xfId="12" applyBorder="1" applyAlignment="1">
      <alignment horizontal="center" vertical="center"/>
    </xf>
    <xf numFmtId="0" fontId="20" fillId="16" borderId="12" xfId="12" applyBorder="1" applyAlignment="1">
      <alignment horizontal="center" vertical="center"/>
    </xf>
    <xf numFmtId="0" fontId="26" fillId="0" borderId="13" xfId="14" applyBorder="1" applyAlignment="1">
      <alignment horizontal="center" vertical="center"/>
    </xf>
    <xf numFmtId="0" fontId="26" fillId="0" borderId="15" xfId="14" applyBorder="1">
      <alignment vertical="center"/>
    </xf>
    <xf numFmtId="41" fontId="0" fillId="0" borderId="15" xfId="15" applyFont="1" applyBorder="1">
      <alignment vertical="center"/>
    </xf>
    <xf numFmtId="182" fontId="26" fillId="0" borderId="15" xfId="14" applyNumberFormat="1" applyBorder="1" applyAlignment="1">
      <alignment horizontal="center" vertical="center"/>
    </xf>
    <xf numFmtId="0" fontId="26" fillId="0" borderId="16" xfId="14" applyBorder="1">
      <alignment vertical="center"/>
    </xf>
    <xf numFmtId="0" fontId="26" fillId="0" borderId="30" xfId="14" applyBorder="1" applyAlignment="1">
      <alignment horizontal="center" vertical="center"/>
    </xf>
    <xf numFmtId="0" fontId="26" fillId="0" borderId="31" xfId="14" applyBorder="1">
      <alignment vertical="center"/>
    </xf>
    <xf numFmtId="41" fontId="0" fillId="0" borderId="31" xfId="15" applyFont="1" applyBorder="1">
      <alignment vertical="center"/>
    </xf>
    <xf numFmtId="182" fontId="26" fillId="0" borderId="31" xfId="14" applyNumberFormat="1" applyBorder="1" applyAlignment="1">
      <alignment horizontal="center" vertical="center"/>
    </xf>
    <xf numFmtId="0" fontId="26" fillId="0" borderId="32" xfId="14" applyBorder="1">
      <alignment vertical="center"/>
    </xf>
    <xf numFmtId="0" fontId="11" fillId="17" borderId="15" xfId="13" applyFont="1" applyBorder="1" applyAlignment="1">
      <alignment horizontal="center" vertical="center"/>
    </xf>
    <xf numFmtId="0" fontId="11" fillId="17" borderId="15" xfId="13" applyNumberFormat="1" applyFont="1" applyBorder="1" applyAlignment="1">
      <alignment horizontal="center" vertical="center"/>
    </xf>
    <xf numFmtId="0" fontId="11" fillId="17" borderId="15" xfId="10" applyNumberFormat="1" applyFont="1" applyFill="1" applyBorder="1" applyAlignment="1">
      <alignment horizontal="center" vertical="center"/>
    </xf>
    <xf numFmtId="0" fontId="0" fillId="0" borderId="15" xfId="0" applyBorder="1">
      <alignment vertical="center"/>
    </xf>
    <xf numFmtId="42" fontId="0" fillId="0" borderId="15" xfId="6" applyFont="1" applyBorder="1">
      <alignment vertical="center"/>
    </xf>
    <xf numFmtId="0" fontId="6" fillId="0" borderId="0" xfId="20" applyFont="1">
      <alignment vertical="center"/>
    </xf>
    <xf numFmtId="0" fontId="6" fillId="22" borderId="41" xfId="20" applyNumberFormat="1" applyFont="1" applyFill="1" applyBorder="1" applyAlignment="1">
      <alignment horizontal="center" vertical="center"/>
    </xf>
    <xf numFmtId="0" fontId="6" fillId="0" borderId="41" xfId="20" applyFont="1" applyBorder="1" applyAlignment="1">
      <alignment horizontal="center" vertical="center"/>
    </xf>
    <xf numFmtId="22" fontId="6" fillId="23" borderId="41" xfId="20" applyNumberFormat="1" applyFont="1" applyFill="1" applyBorder="1" applyAlignment="1">
      <alignment horizontal="center" vertical="center"/>
    </xf>
    <xf numFmtId="0" fontId="6" fillId="23" borderId="41" xfId="20" applyFont="1" applyFill="1" applyBorder="1" applyAlignment="1">
      <alignment horizontal="center" vertical="center"/>
    </xf>
    <xf numFmtId="0" fontId="37" fillId="24" borderId="41" xfId="20" applyFont="1" applyFill="1" applyBorder="1" applyAlignment="1">
      <alignment horizontal="center" vertical="center"/>
    </xf>
    <xf numFmtId="0" fontId="39" fillId="0" borderId="0" xfId="20" applyFont="1">
      <alignment vertical="center"/>
    </xf>
    <xf numFmtId="0" fontId="39" fillId="0" borderId="0" xfId="20" applyFont="1" applyAlignment="1">
      <alignment horizontal="center" vertical="center"/>
    </xf>
    <xf numFmtId="183" fontId="39" fillId="0" borderId="0" xfId="20" applyNumberFormat="1" applyFont="1" applyAlignment="1">
      <alignment horizontal="center" vertical="center"/>
    </xf>
    <xf numFmtId="178" fontId="39" fillId="0" borderId="0" xfId="20" applyNumberFormat="1" applyFont="1" applyAlignment="1">
      <alignment horizontal="center" vertical="center"/>
    </xf>
    <xf numFmtId="184" fontId="39" fillId="0" borderId="0" xfId="20" applyNumberFormat="1" applyFont="1">
      <alignment vertical="center"/>
    </xf>
    <xf numFmtId="185" fontId="39" fillId="0" borderId="0" xfId="20" applyNumberFormat="1" applyFont="1" applyAlignment="1">
      <alignment horizontal="center" vertical="center"/>
    </xf>
    <xf numFmtId="0" fontId="6" fillId="0" borderId="42" xfId="6" applyNumberFormat="1" applyFont="1" applyBorder="1" applyAlignment="1">
      <alignment horizontal="right" vertical="center" indent="1"/>
    </xf>
    <xf numFmtId="0" fontId="6" fillId="0" borderId="42" xfId="20" applyNumberFormat="1" applyFont="1" applyBorder="1" applyAlignment="1">
      <alignment horizontal="right" vertical="center" indent="1"/>
    </xf>
    <xf numFmtId="0" fontId="6" fillId="0" borderId="42" xfId="20" applyNumberFormat="1" applyFont="1" applyBorder="1" applyAlignment="1">
      <alignment horizontal="center" vertical="center"/>
    </xf>
    <xf numFmtId="186" fontId="6" fillId="0" borderId="43" xfId="20" applyNumberFormat="1" applyFont="1" applyBorder="1" applyAlignment="1">
      <alignment horizontal="center" vertical="center"/>
    </xf>
    <xf numFmtId="14" fontId="6" fillId="0" borderId="44" xfId="20" applyNumberFormat="1" applyFont="1" applyBorder="1" applyAlignment="1">
      <alignment horizontal="center" vertical="center"/>
    </xf>
    <xf numFmtId="0" fontId="6" fillId="0" borderId="42" xfId="20" applyFont="1" applyBorder="1" applyAlignment="1">
      <alignment horizontal="center" vertical="center"/>
    </xf>
    <xf numFmtId="183" fontId="37" fillId="25" borderId="45" xfId="20" applyNumberFormat="1" applyFont="1" applyFill="1" applyBorder="1" applyAlignment="1">
      <alignment horizontal="center" vertical="center"/>
    </xf>
    <xf numFmtId="178" fontId="37" fillId="25" borderId="46" xfId="20" applyNumberFormat="1" applyFont="1" applyFill="1" applyBorder="1" applyAlignment="1">
      <alignment horizontal="center" vertical="center"/>
    </xf>
    <xf numFmtId="183" fontId="40" fillId="26" borderId="47" xfId="20" applyNumberFormat="1" applyFont="1" applyFill="1" applyBorder="1" applyAlignment="1">
      <alignment horizontal="center" vertical="center"/>
    </xf>
    <xf numFmtId="178" fontId="40" fillId="26" borderId="47" xfId="20" applyNumberFormat="1" applyFont="1" applyFill="1" applyBorder="1" applyAlignment="1">
      <alignment horizontal="center" vertical="center"/>
    </xf>
    <xf numFmtId="183" fontId="37" fillId="25" borderId="48" xfId="20" applyNumberFormat="1" applyFont="1" applyFill="1" applyBorder="1" applyAlignment="1">
      <alignment horizontal="center" vertical="center"/>
    </xf>
    <xf numFmtId="178" fontId="37" fillId="25" borderId="47" xfId="20" applyNumberFormat="1" applyFont="1" applyFill="1" applyBorder="1" applyAlignment="1">
      <alignment horizontal="center" vertical="center"/>
    </xf>
    <xf numFmtId="42" fontId="6" fillId="27" borderId="5" xfId="6" applyFont="1" applyFill="1" applyBorder="1" applyAlignment="1">
      <alignment horizontal="center" vertical="center"/>
    </xf>
    <xf numFmtId="0" fontId="41" fillId="0" borderId="47" xfId="20" applyFont="1" applyBorder="1" applyAlignment="1">
      <alignment vertical="center"/>
    </xf>
    <xf numFmtId="0" fontId="6" fillId="0" borderId="0" xfId="20" applyFont="1" applyAlignment="1">
      <alignment horizontal="left" vertical="center"/>
    </xf>
    <xf numFmtId="0" fontId="6" fillId="23" borderId="15" xfId="20" applyNumberFormat="1" applyFont="1" applyFill="1" applyBorder="1" applyAlignment="1">
      <alignment horizontal="center" vertical="center"/>
    </xf>
    <xf numFmtId="0" fontId="6" fillId="0" borderId="15" xfId="20" applyFont="1" applyBorder="1" applyAlignment="1">
      <alignment horizontal="center" vertical="center"/>
    </xf>
    <xf numFmtId="20" fontId="6" fillId="28" borderId="15" xfId="20" applyNumberFormat="1" applyFont="1" applyFill="1" applyBorder="1" applyAlignment="1">
      <alignment horizontal="center" vertical="center"/>
    </xf>
    <xf numFmtId="0" fontId="43" fillId="29" borderId="15" xfId="20" applyFont="1" applyFill="1" applyBorder="1" applyAlignment="1">
      <alignment horizontal="center" vertical="center"/>
    </xf>
    <xf numFmtId="0" fontId="43" fillId="29" borderId="15" xfId="20" applyFont="1" applyFill="1" applyBorder="1" applyAlignment="1">
      <alignment horizontal="center" vertical="center" wrapText="1"/>
    </xf>
    <xf numFmtId="0" fontId="6" fillId="0" borderId="0" xfId="20" applyFont="1" applyAlignment="1">
      <alignment horizontal="center" vertical="center"/>
    </xf>
    <xf numFmtId="0" fontId="6" fillId="0" borderId="41" xfId="5" applyNumberFormat="1" applyFont="1" applyBorder="1" applyAlignment="1">
      <alignment horizontal="center" vertical="center"/>
    </xf>
    <xf numFmtId="41" fontId="6" fillId="0" borderId="41" xfId="5" applyFont="1" applyBorder="1">
      <alignment vertical="center"/>
    </xf>
    <xf numFmtId="0" fontId="6" fillId="0" borderId="41" xfId="5" applyNumberFormat="1" applyFont="1" applyBorder="1">
      <alignment vertical="center"/>
    </xf>
    <xf numFmtId="0" fontId="45" fillId="30" borderId="41" xfId="5" applyNumberFormat="1" applyFont="1" applyFill="1" applyBorder="1" applyAlignment="1">
      <alignment horizontal="center" vertical="center" wrapText="1"/>
    </xf>
    <xf numFmtId="0" fontId="43" fillId="24" borderId="56" xfId="5" applyNumberFormat="1" applyFont="1" applyFill="1" applyBorder="1" applyAlignment="1">
      <alignment horizontal="center" vertical="center"/>
    </xf>
    <xf numFmtId="0" fontId="43" fillId="24" borderId="41" xfId="5" applyNumberFormat="1" applyFont="1" applyFill="1" applyBorder="1" applyAlignment="1">
      <alignment horizontal="center" vertical="center"/>
    </xf>
    <xf numFmtId="0" fontId="0" fillId="0" borderId="57" xfId="0" applyBorder="1">
      <alignment vertical="center"/>
    </xf>
    <xf numFmtId="0" fontId="45" fillId="0" borderId="15" xfId="21" applyFont="1" applyFill="1" applyBorder="1" applyAlignment="1">
      <alignment horizontal="center" vertical="center" wrapText="1"/>
    </xf>
    <xf numFmtId="188" fontId="26" fillId="0" borderId="15" xfId="22" applyNumberFormat="1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26" fillId="0" borderId="15" xfId="0" applyNumberFormat="1" applyFont="1" applyFill="1" applyBorder="1" applyAlignment="1">
      <alignment horizontal="center" vertical="center"/>
    </xf>
    <xf numFmtId="14" fontId="26" fillId="0" borderId="15" xfId="0" applyNumberFormat="1" applyFont="1" applyFill="1" applyBorder="1" applyAlignment="1">
      <alignment horizontal="center" vertical="center"/>
    </xf>
    <xf numFmtId="0" fontId="11" fillId="31" borderId="15" xfId="0" applyFont="1" applyFill="1" applyBorder="1" applyAlignment="1">
      <alignment horizontal="center" vertical="center"/>
    </xf>
    <xf numFmtId="0" fontId="26" fillId="0" borderId="58" xfId="2" applyNumberFormat="1" applyFont="1" applyFill="1" applyBorder="1" applyAlignment="1">
      <alignment horizontal="center" vertical="center"/>
    </xf>
    <xf numFmtId="0" fontId="26" fillId="0" borderId="19" xfId="2" applyNumberFormat="1" applyFont="1" applyFill="1" applyBorder="1" applyAlignment="1">
      <alignment horizontal="center" vertical="center"/>
    </xf>
    <xf numFmtId="41" fontId="26" fillId="20" borderId="18" xfId="18" applyNumberFormat="1" applyFont="1" applyBorder="1" applyAlignment="1">
      <alignment horizontal="center" vertical="center"/>
    </xf>
    <xf numFmtId="41" fontId="26" fillId="0" borderId="12" xfId="19" applyNumberFormat="1" applyFont="1" applyFill="1" applyBorder="1" applyAlignment="1">
      <alignment horizontal="center" vertical="center"/>
    </xf>
    <xf numFmtId="41" fontId="26" fillId="0" borderId="11" xfId="19" applyNumberFormat="1" applyFont="1" applyFill="1" applyBorder="1" applyAlignment="1">
      <alignment horizontal="center" vertical="center"/>
    </xf>
    <xf numFmtId="41" fontId="1" fillId="20" borderId="9" xfId="18" applyNumberFormat="1" applyBorder="1" applyAlignment="1">
      <alignment horizontal="center" vertical="center"/>
    </xf>
    <xf numFmtId="188" fontId="50" fillId="18" borderId="12" xfId="16" applyNumberFormat="1" applyFont="1" applyBorder="1" applyAlignment="1">
      <alignment horizontal="center" vertical="center"/>
    </xf>
    <xf numFmtId="188" fontId="50" fillId="18" borderId="11" xfId="16" applyNumberFormat="1" applyFont="1" applyBorder="1" applyAlignment="1">
      <alignment horizontal="center" vertical="center"/>
    </xf>
    <xf numFmtId="188" fontId="50" fillId="18" borderId="59" xfId="16" applyNumberFormat="1" applyFont="1" applyBorder="1" applyAlignment="1">
      <alignment horizontal="center" vertical="center"/>
    </xf>
    <xf numFmtId="0" fontId="34" fillId="18" borderId="60" xfId="16" applyBorder="1" applyAlignment="1">
      <alignment horizontal="left" vertical="center" wrapText="1"/>
    </xf>
    <xf numFmtId="41" fontId="26" fillId="21" borderId="8" xfId="19" applyNumberFormat="1" applyFont="1" applyBorder="1" applyAlignment="1">
      <alignment horizontal="center" vertical="center"/>
    </xf>
    <xf numFmtId="41" fontId="26" fillId="21" borderId="61" xfId="19" applyNumberFormat="1" applyFont="1" applyBorder="1" applyAlignment="1">
      <alignment horizontal="center" vertical="center"/>
    </xf>
    <xf numFmtId="41" fontId="0" fillId="0" borderId="58" xfId="1" applyFont="1" applyBorder="1" applyAlignment="1">
      <alignment horizontal="center" vertical="center"/>
    </xf>
    <xf numFmtId="41" fontId="0" fillId="0" borderId="19" xfId="1" applyFont="1" applyBorder="1" applyAlignment="1">
      <alignment horizontal="center" vertical="center"/>
    </xf>
    <xf numFmtId="189" fontId="0" fillId="0" borderId="19" xfId="0" applyNumberFormat="1" applyBorder="1">
      <alignment vertical="center"/>
    </xf>
    <xf numFmtId="0" fontId="0" fillId="0" borderId="19" xfId="0" applyBorder="1" applyAlignment="1">
      <alignment horizontal="center" vertical="center"/>
    </xf>
    <xf numFmtId="190" fontId="50" fillId="18" borderId="18" xfId="16" applyNumberFormat="1" applyFont="1" applyBorder="1" applyAlignment="1">
      <alignment horizontal="right" vertical="center"/>
    </xf>
    <xf numFmtId="41" fontId="0" fillId="0" borderId="16" xfId="1" applyFont="1" applyBorder="1" applyAlignment="1">
      <alignment horizontal="center" vertical="center"/>
    </xf>
    <xf numFmtId="189" fontId="50" fillId="18" borderId="15" xfId="16" applyNumberFormat="1" applyFont="1" applyBorder="1" applyAlignment="1">
      <alignment horizontal="right" vertical="center"/>
    </xf>
    <xf numFmtId="190" fontId="50" fillId="18" borderId="13" xfId="16" applyNumberFormat="1" applyFont="1" applyBorder="1" applyAlignment="1">
      <alignment horizontal="right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7" fontId="26" fillId="21" borderId="58" xfId="2" applyNumberFormat="1" applyFont="1" applyFill="1" applyBorder="1" applyAlignment="1">
      <alignment horizontal="center" vertical="center"/>
    </xf>
    <xf numFmtId="177" fontId="26" fillId="21" borderId="19" xfId="2" applyNumberFormat="1" applyFont="1" applyFill="1" applyBorder="1" applyAlignment="1">
      <alignment horizontal="center" vertical="center"/>
    </xf>
    <xf numFmtId="41" fontId="1" fillId="21" borderId="18" xfId="19" applyNumberFormat="1" applyBorder="1" applyAlignment="1">
      <alignment horizontal="center" vertical="center"/>
    </xf>
    <xf numFmtId="41" fontId="26" fillId="21" borderId="12" xfId="19" applyNumberFormat="1" applyFont="1" applyBorder="1" applyAlignment="1">
      <alignment horizontal="center" vertical="center"/>
    </xf>
    <xf numFmtId="41" fontId="26" fillId="21" borderId="11" xfId="19" applyNumberFormat="1" applyFont="1" applyBorder="1" applyAlignment="1">
      <alignment horizontal="center" vertical="center"/>
    </xf>
    <xf numFmtId="41" fontId="1" fillId="21" borderId="9" xfId="19" applyNumberFormat="1" applyBorder="1" applyAlignment="1">
      <alignment horizontal="center" vertical="center"/>
    </xf>
    <xf numFmtId="41" fontId="0" fillId="0" borderId="62" xfId="1" applyFont="1" applyFill="1" applyBorder="1">
      <alignment vertical="center"/>
    </xf>
    <xf numFmtId="41" fontId="0" fillId="0" borderId="17" xfId="1" applyFont="1" applyFill="1" applyBorder="1">
      <alignment vertical="center"/>
    </xf>
    <xf numFmtId="0" fontId="0" fillId="9" borderId="63" xfId="0" applyFill="1" applyBorder="1" applyAlignment="1">
      <alignment horizontal="center" vertical="center"/>
    </xf>
    <xf numFmtId="41" fontId="0" fillId="0" borderId="16" xfId="1" applyFont="1" applyFill="1" applyBorder="1">
      <alignment vertical="center"/>
    </xf>
    <xf numFmtId="41" fontId="0" fillId="0" borderId="15" xfId="1" applyFont="1" applyFill="1" applyBorder="1">
      <alignment vertical="center"/>
    </xf>
    <xf numFmtId="0" fontId="0" fillId="9" borderId="13" xfId="0" applyFill="1" applyBorder="1" applyAlignment="1">
      <alignment horizontal="center" vertical="center"/>
    </xf>
    <xf numFmtId="188" fontId="26" fillId="32" borderId="12" xfId="22" applyFont="1" applyFill="1" applyBorder="1" applyAlignment="1">
      <alignment horizontal="center" vertical="center"/>
    </xf>
    <xf numFmtId="188" fontId="26" fillId="32" borderId="11" xfId="22" applyFont="1" applyFill="1" applyBorder="1" applyAlignment="1">
      <alignment horizontal="center" vertical="center"/>
    </xf>
    <xf numFmtId="188" fontId="26" fillId="32" borderId="11" xfId="22" applyNumberFormat="1" applyFont="1" applyFill="1" applyBorder="1" applyAlignment="1">
      <alignment horizontal="center" vertical="center"/>
    </xf>
    <xf numFmtId="0" fontId="0" fillId="32" borderId="60" xfId="0" applyFill="1" applyBorder="1" applyAlignment="1">
      <alignment horizontal="left" vertical="center" wrapText="1"/>
    </xf>
    <xf numFmtId="41" fontId="0" fillId="0" borderId="15" xfId="1" applyFont="1" applyFill="1" applyBorder="1" applyAlignment="1">
      <alignment horizontal="center" vertical="center"/>
    </xf>
    <xf numFmtId="188" fontId="26" fillId="0" borderId="15" xfId="22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11" fillId="33" borderId="64" xfId="17" applyFont="1" applyFill="1" applyBorder="1" applyAlignment="1">
      <alignment horizontal="center" vertical="center"/>
    </xf>
    <xf numFmtId="0" fontId="20" fillId="35" borderId="15" xfId="24" applyBorder="1" applyAlignment="1">
      <alignment horizontal="center" vertical="center"/>
    </xf>
    <xf numFmtId="0" fontId="53" fillId="35" borderId="15" xfId="24" applyFont="1" applyBorder="1" applyAlignment="1">
      <alignment horizontal="center" vertical="center"/>
    </xf>
    <xf numFmtId="0" fontId="36" fillId="0" borderId="0" xfId="0" applyFont="1">
      <alignment vertical="center"/>
    </xf>
    <xf numFmtId="41" fontId="1" fillId="36" borderId="15" xfId="25" applyNumberFormat="1" applyBorder="1" applyAlignment="1">
      <alignment vertical="center"/>
    </xf>
    <xf numFmtId="191" fontId="1" fillId="36" borderId="15" xfId="25" applyNumberFormat="1" applyBorder="1" applyAlignment="1">
      <alignment vertical="center"/>
    </xf>
    <xf numFmtId="0" fontId="20" fillId="34" borderId="15" xfId="23" applyBorder="1" applyAlignment="1">
      <alignment horizontal="center" vertical="center"/>
    </xf>
    <xf numFmtId="0" fontId="53" fillId="34" borderId="15" xfId="23" applyFont="1" applyBorder="1" applyAlignment="1">
      <alignment horizontal="center" vertical="center"/>
    </xf>
    <xf numFmtId="14" fontId="0" fillId="0" borderId="15" xfId="0" applyNumberFormat="1" applyFill="1" applyBorder="1" applyAlignment="1">
      <alignment horizontal="center" vertical="center"/>
    </xf>
    <xf numFmtId="192" fontId="0" fillId="0" borderId="15" xfId="0" applyNumberFormat="1" applyBorder="1" applyAlignment="1">
      <alignment horizontal="center" vertical="center"/>
    </xf>
    <xf numFmtId="0" fontId="0" fillId="37" borderId="15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7" xfId="0" applyBorder="1">
      <alignment vertical="center"/>
    </xf>
    <xf numFmtId="192" fontId="0" fillId="0" borderId="17" xfId="0" applyNumberFormat="1" applyBorder="1" applyAlignment="1">
      <alignment horizontal="center" vertical="center"/>
    </xf>
    <xf numFmtId="41" fontId="0" fillId="0" borderId="17" xfId="1" applyFont="1" applyBorder="1">
      <alignment vertical="center"/>
    </xf>
    <xf numFmtId="0" fontId="36" fillId="0" borderId="57" xfId="0" applyFont="1" applyFill="1" applyBorder="1" applyAlignment="1">
      <alignment horizontal="right" vertical="center"/>
    </xf>
    <xf numFmtId="0" fontId="54" fillId="0" borderId="0" xfId="20" applyFont="1" applyBorder="1" applyAlignment="1">
      <alignment vertical="center" wrapText="1"/>
    </xf>
    <xf numFmtId="0" fontId="54" fillId="0" borderId="74" xfId="20" applyFont="1" applyBorder="1" applyAlignment="1">
      <alignment horizontal="center" vertical="center" wrapText="1"/>
    </xf>
    <xf numFmtId="0" fontId="54" fillId="0" borderId="74" xfId="20" applyFont="1" applyBorder="1" applyAlignment="1">
      <alignment horizontal="center" vertical="center" textRotation="255"/>
    </xf>
    <xf numFmtId="0" fontId="63" fillId="0" borderId="102" xfId="20" applyFont="1" applyBorder="1" applyAlignment="1">
      <alignment horizontal="center" vertical="center" wrapText="1"/>
    </xf>
    <xf numFmtId="0" fontId="63" fillId="0" borderId="103" xfId="20" applyFont="1" applyBorder="1" applyAlignment="1">
      <alignment horizontal="center" vertical="center" wrapText="1"/>
    </xf>
    <xf numFmtId="0" fontId="54" fillId="0" borderId="114" xfId="20" applyFont="1" applyBorder="1" applyAlignment="1">
      <alignment horizontal="right" vertical="center" wrapText="1"/>
    </xf>
    <xf numFmtId="0" fontId="54" fillId="0" borderId="105" xfId="20" applyFont="1" applyBorder="1" applyAlignment="1">
      <alignment horizontal="center" vertical="center" wrapText="1"/>
    </xf>
    <xf numFmtId="0" fontId="54" fillId="0" borderId="105" xfId="20" applyFont="1" applyBorder="1" applyAlignment="1">
      <alignment horizontal="right" vertical="center" wrapText="1"/>
    </xf>
    <xf numFmtId="0" fontId="63" fillId="0" borderId="102" xfId="20" applyNumberFormat="1" applyFont="1" applyBorder="1" applyAlignment="1">
      <alignment horizontal="center" vertical="center" wrapText="1"/>
    </xf>
    <xf numFmtId="0" fontId="63" fillId="0" borderId="103" xfId="20" applyNumberFormat="1" applyFont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197" fontId="45" fillId="0" borderId="119" xfId="26" applyNumberFormat="1" applyFont="1" applyFill="1" applyBorder="1" applyAlignment="1">
      <alignment horizontal="right" vertical="center" wrapText="1"/>
    </xf>
    <xf numFmtId="0" fontId="45" fillId="0" borderId="119" xfId="26" applyFont="1" applyFill="1" applyBorder="1" applyAlignment="1">
      <alignment vertical="center" wrapText="1"/>
    </xf>
    <xf numFmtId="0" fontId="45" fillId="0" borderId="119" xfId="26" applyFont="1" applyFill="1" applyBorder="1" applyAlignment="1">
      <alignment horizontal="center" vertical="center" wrapText="1"/>
    </xf>
    <xf numFmtId="0" fontId="11" fillId="38" borderId="120" xfId="26" applyFont="1" applyFill="1" applyBorder="1" applyAlignment="1">
      <alignment horizontal="center" vertical="center"/>
    </xf>
    <xf numFmtId="0" fontId="45" fillId="0" borderId="121" xfId="27" applyFont="1" applyFill="1" applyBorder="1" applyAlignment="1">
      <alignment wrapText="1"/>
    </xf>
    <xf numFmtId="0" fontId="45" fillId="0" borderId="119" xfId="27" applyFont="1" applyFill="1" applyBorder="1" applyAlignment="1">
      <alignment wrapText="1"/>
    </xf>
    <xf numFmtId="14" fontId="37" fillId="39" borderId="122" xfId="20" applyNumberFormat="1" applyFont="1" applyFill="1" applyBorder="1" applyAlignment="1" applyProtection="1">
      <alignment horizontal="center" vertical="center" wrapText="1"/>
    </xf>
    <xf numFmtId="41" fontId="37" fillId="39" borderId="122" xfId="5" applyFont="1" applyFill="1" applyBorder="1" applyAlignment="1" applyProtection="1">
      <alignment horizontal="center" vertical="center" wrapText="1"/>
    </xf>
    <xf numFmtId="49" fontId="37" fillId="39" borderId="122" xfId="5" applyNumberFormat="1" applyFont="1" applyFill="1" applyBorder="1" applyAlignment="1" applyProtection="1">
      <alignment horizontal="center" vertical="center" wrapText="1"/>
    </xf>
    <xf numFmtId="49" fontId="37" fillId="39" borderId="122" xfId="20" applyNumberFormat="1" applyFont="1" applyFill="1" applyBorder="1" applyAlignment="1" applyProtection="1">
      <alignment horizontal="center" vertical="center" wrapText="1"/>
    </xf>
    <xf numFmtId="0" fontId="37" fillId="39" borderId="123" xfId="20" applyFont="1" applyFill="1" applyBorder="1" applyAlignment="1" applyProtection="1">
      <alignment horizontal="center" vertical="center" wrapText="1"/>
    </xf>
    <xf numFmtId="14" fontId="6" fillId="0" borderId="0" xfId="20" applyNumberFormat="1" applyFont="1" applyFill="1" applyAlignment="1" applyProtection="1">
      <alignment vertical="center"/>
    </xf>
    <xf numFmtId="41" fontId="6" fillId="0" borderId="0" xfId="5" applyFont="1" applyFill="1" applyAlignment="1" applyProtection="1">
      <alignment vertical="center" wrapText="1"/>
    </xf>
    <xf numFmtId="14" fontId="6" fillId="0" borderId="0" xfId="20" applyNumberFormat="1" applyFont="1" applyFill="1" applyAlignment="1" applyProtection="1">
      <alignment vertical="center" wrapText="1"/>
    </xf>
    <xf numFmtId="0" fontId="6" fillId="0" borderId="0" xfId="20" applyNumberFormat="1" applyFont="1" applyFill="1" applyAlignment="1" applyProtection="1">
      <alignment vertical="center"/>
    </xf>
    <xf numFmtId="0" fontId="6" fillId="0" borderId="20" xfId="4" applyNumberFormat="1" applyFont="1" applyBorder="1" applyAlignment="1" applyProtection="1">
      <alignment horizontal="center" vertical="center"/>
    </xf>
    <xf numFmtId="0" fontId="6" fillId="0" borderId="23" xfId="4" applyNumberFormat="1" applyFont="1" applyBorder="1" applyAlignment="1" applyProtection="1">
      <alignment horizontal="center" vertical="center"/>
    </xf>
    <xf numFmtId="0" fontId="7" fillId="2" borderId="2" xfId="4" applyFont="1" applyFill="1" applyBorder="1" applyAlignment="1" applyProtection="1">
      <alignment horizontal="distributed" vertical="center" indent="6"/>
    </xf>
    <xf numFmtId="0" fontId="6" fillId="0" borderId="4" xfId="4" applyNumberFormat="1" applyFont="1" applyBorder="1" applyAlignment="1" applyProtection="1">
      <alignment horizontal="center" vertical="center"/>
    </xf>
    <xf numFmtId="0" fontId="6" fillId="0" borderId="5" xfId="4" applyNumberFormat="1" applyFont="1" applyBorder="1" applyAlignment="1" applyProtection="1">
      <alignment horizontal="center" vertical="center"/>
    </xf>
    <xf numFmtId="0" fontId="8" fillId="3" borderId="9" xfId="4" applyNumberFormat="1" applyFont="1" applyFill="1" applyBorder="1" applyAlignment="1" applyProtection="1">
      <alignment horizontal="center" vertical="center"/>
    </xf>
    <xf numFmtId="0" fontId="8" fillId="3" borderId="11" xfId="4" applyNumberFormat="1" applyFont="1" applyFill="1" applyBorder="1" applyAlignment="1" applyProtection="1">
      <alignment horizontal="center" vertical="center"/>
    </xf>
    <xf numFmtId="0" fontId="8" fillId="3" borderId="18" xfId="4" applyNumberFormat="1" applyFont="1" applyFill="1" applyBorder="1" applyAlignment="1" applyProtection="1">
      <alignment horizontal="center" vertical="center"/>
    </xf>
    <xf numFmtId="0" fontId="8" fillId="3" borderId="19" xfId="4" applyNumberFormat="1" applyFont="1" applyFill="1" applyBorder="1" applyAlignment="1" applyProtection="1">
      <alignment horizontal="center" vertical="center"/>
    </xf>
    <xf numFmtId="0" fontId="11" fillId="4" borderId="11" xfId="4" applyNumberFormat="1" applyFont="1" applyFill="1" applyBorder="1" applyAlignment="1" applyProtection="1">
      <alignment horizontal="center" vertical="center"/>
    </xf>
    <xf numFmtId="0" fontId="11" fillId="4" borderId="12" xfId="4" applyNumberFormat="1" applyFont="1" applyFill="1" applyBorder="1" applyAlignment="1" applyProtection="1">
      <alignment horizontal="center" vertical="center"/>
    </xf>
    <xf numFmtId="0" fontId="6" fillId="0" borderId="21" xfId="4" applyNumberFormat="1" applyFont="1" applyBorder="1" applyAlignment="1" applyProtection="1">
      <alignment horizontal="center" vertical="center"/>
    </xf>
    <xf numFmtId="0" fontId="6" fillId="0" borderId="22" xfId="4" applyNumberFormat="1" applyFont="1" applyBorder="1" applyAlignment="1" applyProtection="1">
      <alignment horizontal="center" vertical="center"/>
    </xf>
    <xf numFmtId="0" fontId="16" fillId="10" borderId="0" xfId="3" applyFont="1" applyFill="1" applyBorder="1" applyAlignment="1">
      <alignment horizontal="center" vertical="center"/>
    </xf>
    <xf numFmtId="0" fontId="11" fillId="7" borderId="7" xfId="0" applyFont="1" applyFill="1" applyBorder="1" applyAlignment="1">
      <alignment horizontal="center" vertical="center"/>
    </xf>
    <xf numFmtId="0" fontId="11" fillId="7" borderId="24" xfId="0" applyFont="1" applyFill="1" applyBorder="1" applyAlignment="1">
      <alignment horizontal="center" vertical="center"/>
    </xf>
    <xf numFmtId="14" fontId="0" fillId="0" borderId="24" xfId="0" applyNumberForma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0" fontId="22" fillId="0" borderId="0" xfId="11" applyFont="1" applyAlignment="1">
      <alignment horizontal="center" vertical="center"/>
    </xf>
    <xf numFmtId="0" fontId="11" fillId="13" borderId="15" xfId="8" applyFont="1" applyBorder="1" applyAlignment="1">
      <alignment horizontal="center" vertical="center"/>
    </xf>
    <xf numFmtId="0" fontId="26" fillId="0" borderId="18" xfId="14" applyBorder="1" applyAlignment="1">
      <alignment horizontal="distributed" vertical="center" indent="6"/>
    </xf>
    <xf numFmtId="0" fontId="0" fillId="0" borderId="22" xfId="0" applyBorder="1">
      <alignment vertical="center"/>
    </xf>
    <xf numFmtId="0" fontId="0" fillId="0" borderId="21" xfId="0" applyBorder="1">
      <alignment vertical="center"/>
    </xf>
    <xf numFmtId="41" fontId="0" fillId="0" borderId="20" xfId="15" applyFont="1" applyBorder="1">
      <alignment vertical="center"/>
    </xf>
    <xf numFmtId="41" fontId="0" fillId="0" borderId="23" xfId="15" applyFont="1" applyBorder="1">
      <alignment vertical="center"/>
    </xf>
    <xf numFmtId="0" fontId="24" fillId="0" borderId="0" xfId="3" applyFont="1" applyBorder="1" applyAlignment="1">
      <alignment horizontal="center" vertical="center"/>
    </xf>
    <xf numFmtId="0" fontId="25" fillId="0" borderId="0" xfId="3" applyFont="1" applyBorder="1" applyAlignment="1">
      <alignment horizontal="center" vertical="center"/>
    </xf>
    <xf numFmtId="180" fontId="26" fillId="0" borderId="0" xfId="14" applyNumberFormat="1" applyAlignment="1">
      <alignment horizontal="center" vertical="center"/>
    </xf>
    <xf numFmtId="0" fontId="26" fillId="0" borderId="0" xfId="14" applyAlignment="1">
      <alignment horizontal="distributed" vertical="center"/>
    </xf>
    <xf numFmtId="0" fontId="28" fillId="0" borderId="0" xfId="14" applyFont="1" applyAlignment="1">
      <alignment horizontal="center" vertical="center"/>
    </xf>
    <xf numFmtId="0" fontId="29" fillId="0" borderId="0" xfId="14" applyFont="1" applyAlignment="1">
      <alignment horizontal="center" vertical="center"/>
    </xf>
    <xf numFmtId="0" fontId="30" fillId="0" borderId="29" xfId="14" applyFont="1" applyBorder="1" applyAlignment="1">
      <alignment horizontal="distributed" vertical="center" wrapText="1" indent="2"/>
    </xf>
    <xf numFmtId="0" fontId="30" fillId="0" borderId="29" xfId="14" applyFont="1" applyBorder="1" applyAlignment="1">
      <alignment horizontal="distributed" vertical="center" indent="2"/>
    </xf>
    <xf numFmtId="181" fontId="30" fillId="0" borderId="29" xfId="15" applyNumberFormat="1" applyFont="1" applyBorder="1" applyAlignment="1">
      <alignment horizontal="center" vertical="center"/>
    </xf>
    <xf numFmtId="0" fontId="26" fillId="0" borderId="33" xfId="14" applyBorder="1" applyAlignment="1">
      <alignment horizontal="distributed" vertical="center" indent="6"/>
    </xf>
    <xf numFmtId="0" fontId="26" fillId="0" borderId="34" xfId="14" applyBorder="1" applyAlignment="1">
      <alignment horizontal="distributed" vertical="center" indent="6"/>
    </xf>
    <xf numFmtId="41" fontId="0" fillId="0" borderId="35" xfId="15" applyFont="1" applyBorder="1">
      <alignment vertical="center"/>
    </xf>
    <xf numFmtId="41" fontId="0" fillId="0" borderId="36" xfId="15" applyFont="1" applyBorder="1">
      <alignment vertical="center"/>
    </xf>
    <xf numFmtId="0" fontId="38" fillId="0" borderId="0" xfId="20" applyFont="1" applyAlignment="1">
      <alignment horizontal="center" vertical="center"/>
    </xf>
    <xf numFmtId="0" fontId="8" fillId="0" borderId="40" xfId="20" applyFont="1" applyBorder="1" applyAlignment="1">
      <alignment horizontal="center" vertical="center"/>
    </xf>
    <xf numFmtId="0" fontId="8" fillId="0" borderId="39" xfId="20" applyFont="1" applyBorder="1" applyAlignment="1">
      <alignment horizontal="center" vertical="center"/>
    </xf>
    <xf numFmtId="0" fontId="8" fillId="0" borderId="38" xfId="20" applyFont="1" applyBorder="1" applyAlignment="1">
      <alignment horizontal="center" vertical="center"/>
    </xf>
    <xf numFmtId="0" fontId="42" fillId="0" borderId="0" xfId="20" applyFont="1" applyAlignment="1">
      <alignment horizontal="center" vertical="center"/>
    </xf>
    <xf numFmtId="0" fontId="41" fillId="0" borderId="7" xfId="20" applyFont="1" applyBorder="1" applyAlignment="1">
      <alignment horizontal="center" vertical="center"/>
    </xf>
    <xf numFmtId="0" fontId="41" fillId="0" borderId="55" xfId="20" applyFont="1" applyBorder="1" applyAlignment="1">
      <alignment horizontal="center" vertical="center"/>
    </xf>
    <xf numFmtId="0" fontId="37" fillId="25" borderId="50" xfId="20" applyFont="1" applyFill="1" applyBorder="1" applyAlignment="1">
      <alignment horizontal="center" vertical="center" wrapText="1"/>
    </xf>
    <xf numFmtId="0" fontId="37" fillId="25" borderId="45" xfId="20" applyFont="1" applyFill="1" applyBorder="1" applyAlignment="1">
      <alignment horizontal="center" vertical="center"/>
    </xf>
    <xf numFmtId="0" fontId="37" fillId="25" borderId="50" xfId="20" applyFont="1" applyFill="1" applyBorder="1" applyAlignment="1">
      <alignment horizontal="center" vertical="center"/>
    </xf>
    <xf numFmtId="0" fontId="37" fillId="25" borderId="54" xfId="20" applyFont="1" applyFill="1" applyBorder="1" applyAlignment="1">
      <alignment horizontal="center" vertical="center"/>
    </xf>
    <xf numFmtId="0" fontId="37" fillId="25" borderId="49" xfId="20" applyFont="1" applyFill="1" applyBorder="1" applyAlignment="1">
      <alignment horizontal="center" vertical="center"/>
    </xf>
    <xf numFmtId="0" fontId="37" fillId="25" borderId="53" xfId="20" applyFont="1" applyFill="1" applyBorder="1" applyAlignment="1">
      <alignment horizontal="center" vertical="center"/>
    </xf>
    <xf numFmtId="187" fontId="37" fillId="25" borderId="51" xfId="20" applyNumberFormat="1" applyFont="1" applyFill="1" applyBorder="1" applyAlignment="1">
      <alignment horizontal="center" vertical="center"/>
    </xf>
    <xf numFmtId="0" fontId="40" fillId="26" borderId="53" xfId="20" applyFont="1" applyFill="1" applyBorder="1" applyAlignment="1">
      <alignment horizontal="center" vertical="center"/>
    </xf>
    <xf numFmtId="187" fontId="40" fillId="26" borderId="51" xfId="20" applyNumberFormat="1" applyFont="1" applyFill="1" applyBorder="1" applyAlignment="1">
      <alignment horizontal="center" vertical="center"/>
    </xf>
    <xf numFmtId="0" fontId="37" fillId="25" borderId="52" xfId="20" applyFont="1" applyFill="1" applyBorder="1" applyAlignment="1">
      <alignment horizontal="center" vertical="center"/>
    </xf>
    <xf numFmtId="0" fontId="44" fillId="0" borderId="0" xfId="20" applyFont="1" applyAlignment="1">
      <alignment horizontal="center" vertical="center"/>
    </xf>
    <xf numFmtId="0" fontId="7" fillId="0" borderId="0" xfId="2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34" fillId="18" borderId="9" xfId="16" applyBorder="1" applyAlignment="1">
      <alignment horizontal="center" vertical="center"/>
    </xf>
    <xf numFmtId="0" fontId="34" fillId="18" borderId="11" xfId="16" applyBorder="1" applyAlignment="1">
      <alignment horizontal="center" vertical="center"/>
    </xf>
    <xf numFmtId="41" fontId="30" fillId="21" borderId="7" xfId="19" applyNumberFormat="1" applyFont="1" applyBorder="1" applyAlignment="1">
      <alignment horizontal="center" vertical="center"/>
    </xf>
    <xf numFmtId="41" fontId="30" fillId="21" borderId="24" xfId="19" applyNumberFormat="1" applyFont="1" applyBorder="1" applyAlignment="1">
      <alignment horizontal="center" vertical="center"/>
    </xf>
    <xf numFmtId="41" fontId="30" fillId="21" borderId="55" xfId="19" applyNumberFormat="1" applyFont="1" applyBorder="1" applyAlignment="1">
      <alignment horizontal="center" vertical="center"/>
    </xf>
    <xf numFmtId="0" fontId="52" fillId="0" borderId="0" xfId="11" applyFont="1" applyAlignment="1">
      <alignment horizontal="center" vertical="center"/>
    </xf>
    <xf numFmtId="0" fontId="54" fillId="0" borderId="80" xfId="20" applyFont="1" applyBorder="1" applyAlignment="1">
      <alignment horizontal="center" vertical="center" wrapText="1"/>
    </xf>
    <xf numFmtId="0" fontId="54" fillId="0" borderId="79" xfId="20" applyFont="1" applyBorder="1" applyAlignment="1">
      <alignment horizontal="center" vertical="center" wrapText="1"/>
    </xf>
    <xf numFmtId="0" fontId="54" fillId="0" borderId="77" xfId="20" applyFont="1" applyFill="1" applyBorder="1" applyAlignment="1">
      <alignment horizontal="center" vertical="center" wrapText="1"/>
    </xf>
    <xf numFmtId="0" fontId="54" fillId="0" borderId="76" xfId="20" applyFont="1" applyFill="1" applyBorder="1" applyAlignment="1">
      <alignment horizontal="center" vertical="center" wrapText="1"/>
    </xf>
    <xf numFmtId="0" fontId="54" fillId="0" borderId="75" xfId="20" applyFont="1" applyFill="1" applyBorder="1" applyAlignment="1">
      <alignment horizontal="center" vertical="center" wrapText="1"/>
    </xf>
    <xf numFmtId="0" fontId="54" fillId="0" borderId="77" xfId="20" applyFont="1" applyFill="1" applyBorder="1" applyAlignment="1">
      <alignment vertical="center" wrapText="1"/>
    </xf>
    <xf numFmtId="0" fontId="54" fillId="0" borderId="76" xfId="20" applyFont="1" applyFill="1" applyBorder="1" applyAlignment="1">
      <alignment vertical="center" wrapText="1"/>
    </xf>
    <xf numFmtId="0" fontId="54" fillId="0" borderId="75" xfId="20" applyFont="1" applyFill="1" applyBorder="1" applyAlignment="1">
      <alignment vertical="center" wrapText="1"/>
    </xf>
    <xf numFmtId="41" fontId="54" fillId="0" borderId="78" xfId="1" applyFont="1" applyFill="1" applyBorder="1" applyAlignment="1">
      <alignment vertical="center" wrapText="1"/>
    </xf>
    <xf numFmtId="0" fontId="54" fillId="0" borderId="85" xfId="20" applyFont="1" applyFill="1" applyBorder="1" applyAlignment="1">
      <alignment horizontal="center" vertical="center" wrapText="1"/>
    </xf>
    <xf numFmtId="0" fontId="54" fillId="0" borderId="84" xfId="20" applyFont="1" applyFill="1" applyBorder="1" applyAlignment="1">
      <alignment horizontal="center" vertical="center" wrapText="1"/>
    </xf>
    <xf numFmtId="0" fontId="54" fillId="0" borderId="83" xfId="20" applyFont="1" applyFill="1" applyBorder="1" applyAlignment="1">
      <alignment horizontal="center" vertical="center" wrapText="1"/>
    </xf>
    <xf numFmtId="0" fontId="54" fillId="0" borderId="85" xfId="20" applyFont="1" applyFill="1" applyBorder="1" applyAlignment="1">
      <alignment vertical="center" wrapText="1"/>
    </xf>
    <xf numFmtId="0" fontId="54" fillId="0" borderId="84" xfId="20" applyFont="1" applyFill="1" applyBorder="1" applyAlignment="1">
      <alignment vertical="center" wrapText="1"/>
    </xf>
    <xf numFmtId="0" fontId="54" fillId="0" borderId="83" xfId="20" applyFont="1" applyFill="1" applyBorder="1" applyAlignment="1">
      <alignment vertical="center" wrapText="1"/>
    </xf>
    <xf numFmtId="41" fontId="54" fillId="0" borderId="82" xfId="1" applyFont="1" applyFill="1" applyBorder="1" applyAlignment="1">
      <alignment vertical="center" wrapText="1"/>
    </xf>
    <xf numFmtId="41" fontId="54" fillId="0" borderId="85" xfId="1" applyFont="1" applyFill="1" applyBorder="1" applyAlignment="1">
      <alignment vertical="center" wrapText="1"/>
    </xf>
    <xf numFmtId="41" fontId="54" fillId="0" borderId="84" xfId="1" applyFont="1" applyFill="1" applyBorder="1" applyAlignment="1">
      <alignment vertical="center" wrapText="1"/>
    </xf>
    <xf numFmtId="41" fontId="54" fillId="0" borderId="83" xfId="1" applyFont="1" applyFill="1" applyBorder="1" applyAlignment="1">
      <alignment vertical="center" wrapText="1"/>
    </xf>
    <xf numFmtId="41" fontId="54" fillId="0" borderId="85" xfId="1" applyFont="1" applyBorder="1" applyAlignment="1">
      <alignment vertical="center" wrapText="1"/>
    </xf>
    <xf numFmtId="41" fontId="54" fillId="0" borderId="84" xfId="1" applyFont="1" applyBorder="1" applyAlignment="1">
      <alignment vertical="center" wrapText="1"/>
    </xf>
    <xf numFmtId="41" fontId="54" fillId="0" borderId="83" xfId="1" applyFont="1" applyBorder="1" applyAlignment="1">
      <alignment vertical="center" wrapText="1"/>
    </xf>
    <xf numFmtId="0" fontId="54" fillId="0" borderId="86" xfId="20" applyFont="1" applyBorder="1" applyAlignment="1">
      <alignment horizontal="center" vertical="center" wrapText="1"/>
    </xf>
    <xf numFmtId="0" fontId="54" fillId="0" borderId="83" xfId="20" applyFont="1" applyBorder="1" applyAlignment="1">
      <alignment horizontal="center" vertical="center" wrapText="1"/>
    </xf>
    <xf numFmtId="41" fontId="54" fillId="0" borderId="88" xfId="1" applyFont="1" applyFill="1" applyBorder="1" applyAlignment="1">
      <alignment vertical="center" wrapText="1"/>
    </xf>
    <xf numFmtId="41" fontId="54" fillId="0" borderId="91" xfId="1" applyFont="1" applyFill="1" applyBorder="1" applyAlignment="1">
      <alignment vertical="center" wrapText="1"/>
    </xf>
    <xf numFmtId="41" fontId="54" fillId="0" borderId="90" xfId="1" applyFont="1" applyFill="1" applyBorder="1" applyAlignment="1">
      <alignment vertical="center" wrapText="1"/>
    </xf>
    <xf numFmtId="41" fontId="54" fillId="0" borderId="89" xfId="1" applyFont="1" applyFill="1" applyBorder="1" applyAlignment="1">
      <alignment vertical="center" wrapText="1"/>
    </xf>
    <xf numFmtId="41" fontId="54" fillId="0" borderId="91" xfId="1" applyFont="1" applyBorder="1" applyAlignment="1">
      <alignment vertical="center" wrapText="1"/>
    </xf>
    <xf numFmtId="41" fontId="54" fillId="0" borderId="90" xfId="1" applyFont="1" applyBorder="1" applyAlignment="1">
      <alignment vertical="center" wrapText="1"/>
    </xf>
    <xf numFmtId="41" fontId="54" fillId="0" borderId="89" xfId="1" applyFont="1" applyBorder="1" applyAlignment="1">
      <alignment vertical="center" wrapText="1"/>
    </xf>
    <xf numFmtId="0" fontId="54" fillId="0" borderId="67" xfId="20" applyFont="1" applyBorder="1" applyAlignment="1">
      <alignment vertical="center" wrapText="1"/>
    </xf>
    <xf numFmtId="0" fontId="54" fillId="0" borderId="66" xfId="20" applyFont="1" applyBorder="1" applyAlignment="1">
      <alignment vertical="center" wrapText="1"/>
    </xf>
    <xf numFmtId="0" fontId="54" fillId="0" borderId="68" xfId="20" applyFont="1" applyBorder="1" applyAlignment="1">
      <alignment vertical="center" wrapText="1"/>
    </xf>
    <xf numFmtId="0" fontId="54" fillId="0" borderId="69" xfId="20" applyFont="1" applyBorder="1" applyAlignment="1">
      <alignment horizontal="center" vertical="center" wrapText="1"/>
    </xf>
    <xf numFmtId="0" fontId="54" fillId="0" borderId="67" xfId="20" applyFont="1" applyBorder="1" applyAlignment="1">
      <alignment horizontal="center" vertical="center" wrapText="1"/>
    </xf>
    <xf numFmtId="0" fontId="54" fillId="0" borderId="66" xfId="20" applyFont="1" applyBorder="1" applyAlignment="1">
      <alignment horizontal="center" vertical="center" wrapText="1"/>
    </xf>
    <xf numFmtId="0" fontId="54" fillId="0" borderId="68" xfId="20" applyFont="1" applyBorder="1" applyAlignment="1">
      <alignment horizontal="center" vertical="center" wrapText="1"/>
    </xf>
    <xf numFmtId="0" fontId="54" fillId="0" borderId="95" xfId="20" applyFont="1" applyBorder="1" applyAlignment="1">
      <alignment horizontal="center" vertical="center" wrapText="1"/>
    </xf>
    <xf numFmtId="0" fontId="54" fillId="0" borderId="88" xfId="20" applyFont="1" applyBorder="1" applyAlignment="1">
      <alignment horizontal="center" vertical="center" wrapText="1"/>
    </xf>
    <xf numFmtId="0" fontId="54" fillId="0" borderId="88" xfId="20" applyFont="1" applyFill="1" applyBorder="1" applyAlignment="1">
      <alignment horizontal="center" vertical="center" wrapText="1"/>
    </xf>
    <xf numFmtId="0" fontId="54" fillId="0" borderId="94" xfId="20" applyFont="1" applyFill="1" applyBorder="1" applyAlignment="1">
      <alignment horizontal="center" vertical="center" wrapText="1"/>
    </xf>
    <xf numFmtId="0" fontId="54" fillId="0" borderId="93" xfId="20" applyFont="1" applyFill="1" applyBorder="1" applyAlignment="1">
      <alignment horizontal="center" vertical="center" wrapText="1"/>
    </xf>
    <xf numFmtId="0" fontId="54" fillId="0" borderId="92" xfId="20" applyFont="1" applyFill="1" applyBorder="1" applyAlignment="1">
      <alignment horizontal="center" vertical="center" wrapText="1"/>
    </xf>
    <xf numFmtId="0" fontId="54" fillId="0" borderId="91" xfId="20" applyFont="1" applyFill="1" applyBorder="1" applyAlignment="1">
      <alignment horizontal="center" vertical="center" wrapText="1"/>
    </xf>
    <xf numFmtId="0" fontId="54" fillId="0" borderId="90" xfId="20" applyFont="1" applyFill="1" applyBorder="1" applyAlignment="1">
      <alignment horizontal="center" vertical="center" wrapText="1"/>
    </xf>
    <xf numFmtId="0" fontId="54" fillId="0" borderId="89" xfId="20" applyFont="1" applyFill="1" applyBorder="1" applyAlignment="1">
      <alignment horizontal="center" vertical="center" wrapText="1"/>
    </xf>
    <xf numFmtId="0" fontId="54" fillId="0" borderId="85" xfId="20" applyFont="1" applyBorder="1" applyAlignment="1">
      <alignment horizontal="center" vertical="center" wrapText="1"/>
    </xf>
    <xf numFmtId="0" fontId="54" fillId="0" borderId="84" xfId="20" applyFont="1" applyBorder="1" applyAlignment="1">
      <alignment horizontal="center" vertical="center" wrapText="1"/>
    </xf>
    <xf numFmtId="0" fontId="54" fillId="0" borderId="70" xfId="20" applyFont="1" applyBorder="1" applyAlignment="1">
      <alignment horizontal="center" vertical="center" wrapText="1"/>
    </xf>
    <xf numFmtId="41" fontId="54" fillId="0" borderId="88" xfId="1" applyFont="1" applyBorder="1" applyAlignment="1">
      <alignment vertical="center" wrapText="1"/>
    </xf>
    <xf numFmtId="41" fontId="54" fillId="0" borderId="82" xfId="1" applyFont="1" applyBorder="1" applyAlignment="1">
      <alignment vertical="center" wrapText="1"/>
    </xf>
    <xf numFmtId="0" fontId="54" fillId="27" borderId="82" xfId="20" applyFont="1" applyFill="1" applyBorder="1" applyAlignment="1">
      <alignment horizontal="center" vertical="center" wrapText="1"/>
    </xf>
    <xf numFmtId="41" fontId="54" fillId="0" borderId="77" xfId="1" applyFont="1" applyBorder="1" applyAlignment="1">
      <alignment vertical="center" wrapText="1"/>
    </xf>
    <xf numFmtId="41" fontId="54" fillId="0" borderId="76" xfId="1" applyFont="1" applyBorder="1" applyAlignment="1">
      <alignment vertical="center" wrapText="1"/>
    </xf>
    <xf numFmtId="41" fontId="54" fillId="0" borderId="75" xfId="1" applyFont="1" applyBorder="1" applyAlignment="1">
      <alignment vertical="center" wrapText="1"/>
    </xf>
    <xf numFmtId="0" fontId="60" fillId="0" borderId="85" xfId="20" applyFont="1" applyBorder="1" applyAlignment="1">
      <alignment horizontal="center" vertical="center" wrapText="1"/>
    </xf>
    <xf numFmtId="0" fontId="60" fillId="0" borderId="84" xfId="20" applyFont="1" applyBorder="1" applyAlignment="1">
      <alignment horizontal="center" vertical="center" wrapText="1"/>
    </xf>
    <xf numFmtId="0" fontId="60" fillId="0" borderId="83" xfId="20" applyFont="1" applyBorder="1" applyAlignment="1">
      <alignment horizontal="center" vertical="center" wrapText="1"/>
    </xf>
    <xf numFmtId="0" fontId="39" fillId="0" borderId="98" xfId="20" applyFont="1" applyBorder="1" applyAlignment="1">
      <alignment horizontal="center" vertical="center" shrinkToFit="1"/>
    </xf>
    <xf numFmtId="0" fontId="39" fillId="0" borderId="97" xfId="20" applyFont="1" applyBorder="1" applyAlignment="1">
      <alignment horizontal="center" vertical="center" shrinkToFit="1"/>
    </xf>
    <xf numFmtId="0" fontId="39" fillId="0" borderId="100" xfId="20" applyFont="1" applyBorder="1" applyAlignment="1">
      <alignment horizontal="center" vertical="center" shrinkToFit="1"/>
    </xf>
    <xf numFmtId="0" fontId="8" fillId="0" borderId="98" xfId="20" applyFont="1" applyBorder="1" applyAlignment="1">
      <alignment horizontal="center" vertical="center" shrinkToFit="1"/>
    </xf>
    <xf numFmtId="0" fontId="8" fillId="0" borderId="97" xfId="20" applyFont="1" applyBorder="1" applyAlignment="1">
      <alignment horizontal="center" vertical="center" shrinkToFit="1"/>
    </xf>
    <xf numFmtId="0" fontId="8" fillId="0" borderId="79" xfId="20" applyFont="1" applyBorder="1" applyAlignment="1">
      <alignment horizontal="center" vertical="center" shrinkToFit="1"/>
    </xf>
    <xf numFmtId="0" fontId="58" fillId="0" borderId="98" xfId="20" applyFont="1" applyBorder="1" applyAlignment="1">
      <alignment horizontal="center" vertical="center" shrinkToFit="1"/>
    </xf>
    <xf numFmtId="0" fontId="58" fillId="0" borderId="97" xfId="20" applyFont="1" applyBorder="1" applyAlignment="1">
      <alignment horizontal="center" vertical="center" shrinkToFit="1"/>
    </xf>
    <xf numFmtId="0" fontId="58" fillId="0" borderId="96" xfId="20" applyFont="1" applyBorder="1" applyAlignment="1">
      <alignment horizontal="center" vertical="center" shrinkToFit="1"/>
    </xf>
    <xf numFmtId="0" fontId="60" fillId="0" borderId="77" xfId="20" applyFont="1" applyBorder="1" applyAlignment="1">
      <alignment horizontal="center" vertical="center" wrapText="1"/>
    </xf>
    <xf numFmtId="0" fontId="60" fillId="0" borderId="76" xfId="20" applyFont="1" applyBorder="1" applyAlignment="1">
      <alignment horizontal="center" vertical="center" wrapText="1"/>
    </xf>
    <xf numFmtId="0" fontId="60" fillId="0" borderId="75" xfId="20" applyFont="1" applyBorder="1" applyAlignment="1">
      <alignment horizontal="center" vertical="center" wrapText="1"/>
    </xf>
    <xf numFmtId="0" fontId="39" fillId="0" borderId="74" xfId="20" applyFont="1" applyBorder="1" applyAlignment="1">
      <alignment horizontal="center" vertical="center" shrinkToFit="1"/>
    </xf>
    <xf numFmtId="0" fontId="39" fillId="0" borderId="82" xfId="20" applyFont="1" applyBorder="1" applyAlignment="1">
      <alignment horizontal="center" vertical="center" shrinkToFit="1"/>
    </xf>
    <xf numFmtId="0" fontId="39" fillId="0" borderId="81" xfId="20" applyFont="1" applyBorder="1" applyAlignment="1">
      <alignment horizontal="center" vertical="center" shrinkToFit="1"/>
    </xf>
    <xf numFmtId="0" fontId="54" fillId="0" borderId="115" xfId="20" applyFont="1" applyBorder="1" applyAlignment="1">
      <alignment horizontal="center" vertical="center" wrapText="1"/>
    </xf>
    <xf numFmtId="0" fontId="54" fillId="0" borderId="90" xfId="20" applyFont="1" applyBorder="1" applyAlignment="1">
      <alignment horizontal="center" vertical="center" wrapText="1"/>
    </xf>
    <xf numFmtId="0" fontId="54" fillId="0" borderId="89" xfId="20" applyFont="1" applyBorder="1" applyAlignment="1">
      <alignment horizontal="center" vertical="center" wrapText="1"/>
    </xf>
    <xf numFmtId="0" fontId="65" fillId="0" borderId="105" xfId="20" applyFont="1" applyBorder="1" applyAlignment="1">
      <alignment horizontal="center" vertical="center" wrapText="1"/>
    </xf>
    <xf numFmtId="0" fontId="65" fillId="0" borderId="111" xfId="20" applyFont="1" applyBorder="1" applyAlignment="1">
      <alignment horizontal="center" vertical="center" wrapText="1"/>
    </xf>
    <xf numFmtId="196" fontId="54" fillId="0" borderId="113" xfId="20" applyNumberFormat="1" applyFont="1" applyBorder="1" applyAlignment="1">
      <alignment horizontal="center" vertical="center" wrapText="1"/>
    </xf>
    <xf numFmtId="196" fontId="54" fillId="0" borderId="76" xfId="20" applyNumberFormat="1" applyFont="1" applyBorder="1" applyAlignment="1">
      <alignment horizontal="center" vertical="center" wrapText="1"/>
    </xf>
    <xf numFmtId="196" fontId="54" fillId="0" borderId="75" xfId="20" applyNumberFormat="1" applyFont="1" applyBorder="1" applyAlignment="1">
      <alignment horizontal="center" vertical="center" wrapText="1"/>
    </xf>
    <xf numFmtId="0" fontId="54" fillId="0" borderId="111" xfId="20" applyFont="1" applyBorder="1" applyAlignment="1">
      <alignment horizontal="center" vertical="center" wrapText="1"/>
    </xf>
    <xf numFmtId="0" fontId="54" fillId="0" borderId="110" xfId="20" applyFont="1" applyBorder="1" applyAlignment="1">
      <alignment horizontal="center" vertical="center" wrapText="1"/>
    </xf>
    <xf numFmtId="0" fontId="61" fillId="0" borderId="95" xfId="20" applyFont="1" applyBorder="1" applyAlignment="1">
      <alignment horizontal="center" vertical="center" textRotation="255" wrapText="1"/>
    </xf>
    <xf numFmtId="0" fontId="61" fillId="0" borderId="116" xfId="20" applyFont="1" applyBorder="1" applyAlignment="1">
      <alignment horizontal="center" vertical="center" textRotation="255" wrapText="1"/>
    </xf>
    <xf numFmtId="0" fontId="60" fillId="0" borderId="91" xfId="20" applyFont="1" applyBorder="1" applyAlignment="1">
      <alignment horizontal="center" vertical="center" wrapText="1"/>
    </xf>
    <xf numFmtId="0" fontId="60" fillId="0" borderId="90" xfId="20" applyFont="1" applyBorder="1" applyAlignment="1">
      <alignment horizontal="center" vertical="center" wrapText="1"/>
    </xf>
    <xf numFmtId="0" fontId="60" fillId="0" borderId="89" xfId="20" applyFont="1" applyBorder="1" applyAlignment="1">
      <alignment horizontal="center" vertical="center" wrapText="1"/>
    </xf>
    <xf numFmtId="0" fontId="8" fillId="27" borderId="106" xfId="20" applyFont="1" applyFill="1" applyBorder="1" applyAlignment="1">
      <alignment horizontal="center" vertical="center" wrapText="1"/>
    </xf>
    <xf numFmtId="0" fontId="6" fillId="27" borderId="105" xfId="20" applyFont="1" applyFill="1" applyBorder="1" applyAlignment="1">
      <alignment horizontal="center" vertical="center" wrapText="1"/>
    </xf>
    <xf numFmtId="0" fontId="64" fillId="0" borderId="105" xfId="20" applyFont="1" applyBorder="1" applyAlignment="1">
      <alignment horizontal="center" vertical="center" wrapText="1"/>
    </xf>
    <xf numFmtId="0" fontId="64" fillId="0" borderId="108" xfId="20" applyFont="1" applyBorder="1" applyAlignment="1">
      <alignment horizontal="center" vertical="center" wrapText="1"/>
    </xf>
    <xf numFmtId="0" fontId="61" fillId="0" borderId="89" xfId="20" applyFont="1" applyBorder="1" applyAlignment="1">
      <alignment horizontal="center" vertical="center" textRotation="255" wrapText="1"/>
    </xf>
    <xf numFmtId="0" fontId="61" fillId="0" borderId="83" xfId="20" applyFont="1" applyBorder="1" applyAlignment="1">
      <alignment horizontal="center" vertical="center" textRotation="255" wrapText="1"/>
    </xf>
    <xf numFmtId="0" fontId="54" fillId="0" borderId="91" xfId="20" applyFont="1" applyBorder="1" applyAlignment="1">
      <alignment horizontal="center" vertical="center" wrapText="1"/>
    </xf>
    <xf numFmtId="0" fontId="54" fillId="27" borderId="88" xfId="20" applyFont="1" applyFill="1" applyBorder="1" applyAlignment="1">
      <alignment horizontal="center" vertical="center" wrapText="1"/>
    </xf>
    <xf numFmtId="0" fontId="54" fillId="0" borderId="94" xfId="20" applyFont="1" applyBorder="1" applyAlignment="1">
      <alignment horizontal="center" vertical="center" wrapText="1"/>
    </xf>
    <xf numFmtId="0" fontId="54" fillId="0" borderId="93" xfId="20" applyFont="1" applyBorder="1" applyAlignment="1">
      <alignment horizontal="center" vertical="center" wrapText="1"/>
    </xf>
    <xf numFmtId="0" fontId="54" fillId="0" borderId="92" xfId="20" applyFont="1" applyBorder="1" applyAlignment="1">
      <alignment horizontal="center" vertical="center" wrapText="1"/>
    </xf>
    <xf numFmtId="0" fontId="54" fillId="0" borderId="71" xfId="20" applyFont="1" applyBorder="1" applyAlignment="1">
      <alignment horizontal="center" vertical="center" wrapText="1"/>
    </xf>
    <xf numFmtId="0" fontId="39" fillId="0" borderId="117" xfId="20" applyFont="1" applyBorder="1" applyAlignment="1">
      <alignment horizontal="center" vertical="center" shrinkToFit="1"/>
    </xf>
    <xf numFmtId="0" fontId="57" fillId="0" borderId="98" xfId="20" applyFont="1" applyBorder="1" applyAlignment="1">
      <alignment horizontal="center" vertical="center" wrapText="1" shrinkToFit="1"/>
    </xf>
    <xf numFmtId="0" fontId="57" fillId="0" borderId="97" xfId="20" applyFont="1" applyBorder="1" applyAlignment="1">
      <alignment horizontal="center" vertical="center" wrapText="1" shrinkToFit="1"/>
    </xf>
    <xf numFmtId="0" fontId="57" fillId="0" borderId="96" xfId="20" applyFont="1" applyBorder="1" applyAlignment="1">
      <alignment horizontal="center" vertical="center" wrapText="1" shrinkToFit="1"/>
    </xf>
    <xf numFmtId="193" fontId="62" fillId="0" borderId="98" xfId="20" applyNumberFormat="1" applyFont="1" applyBorder="1" applyAlignment="1">
      <alignment horizontal="right" vertical="center" shrinkToFit="1"/>
    </xf>
    <xf numFmtId="193" fontId="62" fillId="0" borderId="97" xfId="20" applyNumberFormat="1" applyFont="1" applyBorder="1" applyAlignment="1">
      <alignment horizontal="right" vertical="center" shrinkToFit="1"/>
    </xf>
    <xf numFmtId="193" fontId="62" fillId="0" borderId="100" xfId="20" applyNumberFormat="1" applyFont="1" applyBorder="1" applyAlignment="1">
      <alignment horizontal="right" vertical="center" shrinkToFit="1"/>
    </xf>
    <xf numFmtId="0" fontId="60" fillId="0" borderId="97" xfId="20" applyFont="1" applyBorder="1" applyAlignment="1">
      <alignment horizontal="center" vertical="center" wrapText="1"/>
    </xf>
    <xf numFmtId="0" fontId="60" fillId="0" borderId="79" xfId="20" applyFont="1" applyBorder="1" applyAlignment="1">
      <alignment horizontal="center" vertical="center" wrapText="1"/>
    </xf>
    <xf numFmtId="0" fontId="54" fillId="0" borderId="87" xfId="20" applyFont="1" applyBorder="1" applyAlignment="1">
      <alignment horizontal="center" vertical="center" wrapText="1"/>
    </xf>
    <xf numFmtId="0" fontId="54" fillId="0" borderId="85" xfId="20" applyFont="1" applyBorder="1" applyAlignment="1">
      <alignment vertical="center" wrapText="1"/>
    </xf>
    <xf numFmtId="0" fontId="54" fillId="0" borderId="84" xfId="20" applyFont="1" applyBorder="1" applyAlignment="1">
      <alignment vertical="center" wrapText="1"/>
    </xf>
    <xf numFmtId="0" fontId="54" fillId="0" borderId="83" xfId="20" applyFont="1" applyBorder="1" applyAlignment="1">
      <alignment vertical="center" wrapText="1"/>
    </xf>
    <xf numFmtId="0" fontId="54" fillId="0" borderId="82" xfId="20" applyFont="1" applyBorder="1" applyAlignment="1">
      <alignment horizontal="center" vertical="center" wrapText="1"/>
    </xf>
    <xf numFmtId="0" fontId="54" fillId="0" borderId="81" xfId="20" applyFont="1" applyBorder="1" applyAlignment="1">
      <alignment horizontal="center" vertical="center" wrapText="1"/>
    </xf>
    <xf numFmtId="193" fontId="56" fillId="0" borderId="67" xfId="20" applyNumberFormat="1" applyFont="1" applyBorder="1" applyAlignment="1">
      <alignment vertical="center" wrapText="1"/>
    </xf>
    <xf numFmtId="0" fontId="56" fillId="0" borderId="68" xfId="20" applyFont="1" applyBorder="1" applyAlignment="1">
      <alignment vertical="center" wrapText="1"/>
    </xf>
    <xf numFmtId="193" fontId="55" fillId="0" borderId="67" xfId="20" applyNumberFormat="1" applyFont="1" applyBorder="1" applyAlignment="1">
      <alignment horizontal="center" vertical="center" shrinkToFit="1"/>
    </xf>
    <xf numFmtId="193" fontId="55" fillId="0" borderId="66" xfId="20" applyNumberFormat="1" applyFont="1" applyBorder="1" applyAlignment="1">
      <alignment horizontal="center" vertical="center" shrinkToFit="1"/>
    </xf>
    <xf numFmtId="193" fontId="55" fillId="0" borderId="65" xfId="20" applyNumberFormat="1" applyFont="1" applyBorder="1" applyAlignment="1">
      <alignment horizontal="center" vertical="center" shrinkToFit="1"/>
    </xf>
    <xf numFmtId="194" fontId="59" fillId="0" borderId="72" xfId="20" applyNumberFormat="1" applyFont="1" applyBorder="1" applyAlignment="1">
      <alignment horizontal="center" vertical="center" shrinkToFit="1"/>
    </xf>
    <xf numFmtId="194" fontId="59" fillId="0" borderId="66" xfId="20" applyNumberFormat="1" applyFont="1" applyBorder="1" applyAlignment="1">
      <alignment horizontal="center" vertical="center" shrinkToFit="1"/>
    </xf>
    <xf numFmtId="194" fontId="59" fillId="0" borderId="68" xfId="20" applyNumberFormat="1" applyFont="1" applyBorder="1" applyAlignment="1">
      <alignment horizontal="center" vertical="center" shrinkToFit="1"/>
    </xf>
    <xf numFmtId="41" fontId="58" fillId="0" borderId="67" xfId="1" applyFont="1" applyBorder="1" applyAlignment="1">
      <alignment horizontal="center" vertical="center" shrinkToFit="1"/>
    </xf>
    <xf numFmtId="41" fontId="58" fillId="0" borderId="66" xfId="1" applyFont="1" applyBorder="1" applyAlignment="1">
      <alignment horizontal="center" vertical="center" shrinkToFit="1"/>
    </xf>
    <xf numFmtId="41" fontId="58" fillId="0" borderId="68" xfId="1" applyFont="1" applyBorder="1" applyAlignment="1">
      <alignment horizontal="center" vertical="center" shrinkToFit="1"/>
    </xf>
    <xf numFmtId="0" fontId="54" fillId="0" borderId="77" xfId="20" applyFont="1" applyBorder="1" applyAlignment="1">
      <alignment vertical="center" wrapText="1"/>
    </xf>
    <xf numFmtId="0" fontId="54" fillId="0" borderId="76" xfId="20" applyFont="1" applyBorder="1" applyAlignment="1">
      <alignment vertical="center" wrapText="1"/>
    </xf>
    <xf numFmtId="0" fontId="54" fillId="0" borderId="75" xfId="20" applyFont="1" applyBorder="1" applyAlignment="1">
      <alignment vertical="center" wrapText="1"/>
    </xf>
    <xf numFmtId="0" fontId="54" fillId="0" borderId="77" xfId="20" applyFont="1" applyBorder="1" applyAlignment="1">
      <alignment horizontal="center" vertical="center" wrapText="1"/>
    </xf>
    <xf numFmtId="0" fontId="54" fillId="0" borderId="76" xfId="20" applyFont="1" applyBorder="1" applyAlignment="1">
      <alignment horizontal="center" vertical="center" wrapText="1"/>
    </xf>
    <xf numFmtId="0" fontId="54" fillId="0" borderId="75" xfId="20" applyFont="1" applyBorder="1" applyAlignment="1">
      <alignment horizontal="center" vertical="center" wrapText="1"/>
    </xf>
    <xf numFmtId="41" fontId="54" fillId="0" borderId="78" xfId="1" applyFont="1" applyBorder="1" applyAlignment="1">
      <alignment vertical="center" wrapText="1"/>
    </xf>
    <xf numFmtId="0" fontId="56" fillId="0" borderId="70" xfId="20" applyFont="1" applyBorder="1" applyAlignment="1">
      <alignment horizontal="center" vertical="center" wrapText="1"/>
    </xf>
    <xf numFmtId="0" fontId="56" fillId="0" borderId="69" xfId="20" applyFont="1" applyBorder="1" applyAlignment="1">
      <alignment horizontal="center" vertical="center" wrapText="1"/>
    </xf>
    <xf numFmtId="41" fontId="39" fillId="0" borderId="67" xfId="1" applyFont="1" applyBorder="1" applyAlignment="1">
      <alignment horizontal="right" vertical="center" shrinkToFit="1"/>
    </xf>
    <xf numFmtId="41" fontId="39" fillId="0" borderId="66" xfId="1" applyFont="1" applyBorder="1" applyAlignment="1">
      <alignment horizontal="right" vertical="center" shrinkToFit="1"/>
    </xf>
    <xf numFmtId="41" fontId="39" fillId="0" borderId="68" xfId="1" applyFont="1" applyBorder="1" applyAlignment="1">
      <alignment horizontal="right" vertical="center" shrinkToFit="1"/>
    </xf>
    <xf numFmtId="41" fontId="58" fillId="0" borderId="67" xfId="1" applyFont="1" applyBorder="1" applyAlignment="1">
      <alignment horizontal="right" vertical="center" shrinkToFit="1"/>
    </xf>
    <xf numFmtId="41" fontId="58" fillId="0" borderId="66" xfId="1" applyFont="1" applyBorder="1" applyAlignment="1">
      <alignment horizontal="right" vertical="center" shrinkToFit="1"/>
    </xf>
    <xf numFmtId="41" fontId="58" fillId="0" borderId="68" xfId="1" applyFont="1" applyBorder="1" applyAlignment="1">
      <alignment horizontal="right" vertical="center" shrinkToFit="1"/>
    </xf>
    <xf numFmtId="195" fontId="62" fillId="0" borderId="98" xfId="20" applyNumberFormat="1" applyFont="1" applyBorder="1" applyAlignment="1">
      <alignment horizontal="right" vertical="center" shrinkToFit="1"/>
    </xf>
    <xf numFmtId="195" fontId="62" fillId="0" borderId="97" xfId="20" applyNumberFormat="1" applyFont="1" applyBorder="1" applyAlignment="1">
      <alignment horizontal="right" vertical="center" shrinkToFit="1"/>
    </xf>
    <xf numFmtId="195" fontId="62" fillId="0" borderId="100" xfId="20" applyNumberFormat="1" applyFont="1" applyBorder="1" applyAlignment="1">
      <alignment horizontal="right" vertical="center" shrinkToFit="1"/>
    </xf>
    <xf numFmtId="0" fontId="60" fillId="0" borderId="98" xfId="20" applyFont="1" applyBorder="1" applyAlignment="1">
      <alignment horizontal="center" vertical="center" wrapText="1"/>
    </xf>
    <xf numFmtId="0" fontId="39" fillId="0" borderId="79" xfId="20" applyFont="1" applyBorder="1" applyAlignment="1">
      <alignment horizontal="center" vertical="center" shrinkToFit="1"/>
    </xf>
    <xf numFmtId="0" fontId="39" fillId="0" borderId="96" xfId="20" applyFont="1" applyBorder="1" applyAlignment="1">
      <alignment horizontal="center" vertical="center" shrinkToFit="1"/>
    </xf>
    <xf numFmtId="0" fontId="54" fillId="0" borderId="74" xfId="20" applyFont="1" applyBorder="1" applyAlignment="1">
      <alignment horizontal="center" vertical="center" wrapText="1"/>
    </xf>
    <xf numFmtId="0" fontId="54" fillId="0" borderId="73" xfId="20" applyFont="1" applyBorder="1" applyAlignment="1">
      <alignment horizontal="center" vertical="center" wrapText="1"/>
    </xf>
    <xf numFmtId="0" fontId="54" fillId="27" borderId="74" xfId="20" applyFont="1" applyFill="1" applyBorder="1" applyAlignment="1">
      <alignment horizontal="center" vertical="center" wrapText="1"/>
    </xf>
    <xf numFmtId="0" fontId="39" fillId="0" borderId="69" xfId="20" applyFont="1" applyBorder="1" applyAlignment="1">
      <alignment horizontal="center" vertical="center" shrinkToFit="1"/>
    </xf>
    <xf numFmtId="0" fontId="39" fillId="0" borderId="71" xfId="20" applyFont="1" applyBorder="1" applyAlignment="1">
      <alignment horizontal="center" vertical="center" shrinkToFit="1"/>
    </xf>
    <xf numFmtId="193" fontId="56" fillId="0" borderId="69" xfId="5" applyNumberFormat="1" applyFont="1" applyBorder="1" applyAlignment="1">
      <alignment horizontal="center" vertical="center" wrapText="1"/>
    </xf>
    <xf numFmtId="41" fontId="57" fillId="0" borderId="67" xfId="20" applyNumberFormat="1" applyFont="1" applyBorder="1" applyAlignment="1">
      <alignment horizontal="center" vertical="center" shrinkToFit="1"/>
    </xf>
    <xf numFmtId="0" fontId="57" fillId="0" borderId="66" xfId="20" applyFont="1" applyBorder="1" applyAlignment="1">
      <alignment horizontal="center" vertical="center" shrinkToFit="1"/>
    </xf>
    <xf numFmtId="0" fontId="54" fillId="0" borderId="98" xfId="20" applyFont="1" applyBorder="1" applyAlignment="1">
      <alignment horizontal="center" vertical="center" wrapText="1"/>
    </xf>
    <xf numFmtId="0" fontId="54" fillId="0" borderId="97" xfId="20" applyFont="1" applyBorder="1" applyAlignment="1">
      <alignment horizontal="center" vertical="center" wrapText="1"/>
    </xf>
    <xf numFmtId="0" fontId="57" fillId="0" borderId="98" xfId="20" applyFont="1" applyBorder="1" applyAlignment="1">
      <alignment horizontal="left" vertical="center" wrapText="1" shrinkToFit="1"/>
    </xf>
    <xf numFmtId="0" fontId="57" fillId="0" borderId="97" xfId="20" applyFont="1" applyBorder="1" applyAlignment="1">
      <alignment horizontal="left" vertical="center" wrapText="1" shrinkToFit="1"/>
    </xf>
    <xf numFmtId="0" fontId="57" fillId="0" borderId="96" xfId="20" applyFont="1" applyBorder="1" applyAlignment="1">
      <alignment horizontal="left" vertical="center" wrapText="1" shrinkToFit="1"/>
    </xf>
    <xf numFmtId="0" fontId="65" fillId="0" borderId="106" xfId="20" applyFont="1" applyBorder="1" applyAlignment="1">
      <alignment horizontal="center" vertical="center" wrapText="1"/>
    </xf>
    <xf numFmtId="0" fontId="65" fillId="0" borderId="112" xfId="20" applyFont="1" applyBorder="1" applyAlignment="1">
      <alignment horizontal="center" vertical="center" wrapText="1"/>
    </xf>
    <xf numFmtId="0" fontId="61" fillId="0" borderId="109" xfId="20" applyFont="1" applyBorder="1" applyAlignment="1">
      <alignment horizontal="center" vertical="center" textRotation="255" wrapText="1"/>
    </xf>
    <xf numFmtId="0" fontId="61" fillId="0" borderId="101" xfId="20" applyFont="1" applyBorder="1" applyAlignment="1">
      <alignment horizontal="center" vertical="center" textRotation="255" wrapText="1"/>
    </xf>
    <xf numFmtId="0" fontId="60" fillId="0" borderId="106" xfId="20" applyFont="1" applyBorder="1" applyAlignment="1">
      <alignment horizontal="center" vertical="center" wrapText="1"/>
    </xf>
    <xf numFmtId="0" fontId="60" fillId="0" borderId="105" xfId="20" applyFont="1" applyBorder="1" applyAlignment="1">
      <alignment horizontal="center" vertical="center" wrapText="1"/>
    </xf>
    <xf numFmtId="0" fontId="60" fillId="0" borderId="104" xfId="20" applyFont="1" applyBorder="1" applyAlignment="1">
      <alignment horizontal="center" vertical="center" wrapText="1"/>
    </xf>
    <xf numFmtId="0" fontId="8" fillId="0" borderId="106" xfId="20" applyFont="1" applyBorder="1" applyAlignment="1">
      <alignment horizontal="center" vertical="center" shrinkToFit="1"/>
    </xf>
    <xf numFmtId="0" fontId="8" fillId="0" borderId="105" xfId="20" applyFont="1" applyBorder="1" applyAlignment="1">
      <alignment horizontal="center" vertical="center" shrinkToFit="1"/>
    </xf>
    <xf numFmtId="0" fontId="61" fillId="0" borderId="107" xfId="20" applyFont="1" applyBorder="1" applyAlignment="1">
      <alignment horizontal="center" vertical="center" textRotation="255" wrapText="1"/>
    </xf>
    <xf numFmtId="0" fontId="61" fillId="0" borderId="99" xfId="20" applyFont="1" applyBorder="1" applyAlignment="1">
      <alignment horizontal="center" vertical="center" textRotation="255" wrapText="1"/>
    </xf>
    <xf numFmtId="41" fontId="54" fillId="0" borderId="77" xfId="1" applyFont="1" applyFill="1" applyBorder="1" applyAlignment="1">
      <alignment vertical="center" wrapText="1"/>
    </xf>
    <xf numFmtId="41" fontId="54" fillId="0" borderId="76" xfId="1" applyFont="1" applyFill="1" applyBorder="1" applyAlignment="1">
      <alignment vertical="center" wrapText="1"/>
    </xf>
    <xf numFmtId="41" fontId="54" fillId="0" borderId="75" xfId="1" applyFont="1" applyFill="1" applyBorder="1" applyAlignment="1">
      <alignment vertical="center" wrapText="1"/>
    </xf>
    <xf numFmtId="0" fontId="55" fillId="0" borderId="67" xfId="20" applyNumberFormat="1" applyFont="1" applyBorder="1" applyAlignment="1">
      <alignment horizontal="center" vertical="center" shrinkToFit="1"/>
    </xf>
    <xf numFmtId="0" fontId="55" fillId="0" borderId="66" xfId="20" applyNumberFormat="1" applyFont="1" applyBorder="1" applyAlignment="1">
      <alignment horizontal="center" vertical="center" shrinkToFit="1"/>
    </xf>
    <xf numFmtId="0" fontId="55" fillId="0" borderId="65" xfId="20" applyNumberFormat="1" applyFont="1" applyBorder="1" applyAlignment="1">
      <alignment horizontal="center" vertical="center" shrinkToFit="1"/>
    </xf>
    <xf numFmtId="0" fontId="67" fillId="0" borderId="0" xfId="11" applyFont="1" applyAlignment="1">
      <alignment horizontal="center" vertical="center"/>
    </xf>
    <xf numFmtId="0" fontId="66" fillId="0" borderId="118" xfId="0" applyFont="1" applyBorder="1" applyAlignment="1">
      <alignment horizontal="center" vertical="center"/>
    </xf>
    <xf numFmtId="0" fontId="68" fillId="0" borderId="0" xfId="20" applyFont="1" applyFill="1" applyAlignment="1">
      <alignment horizontal="center" vertical="center"/>
    </xf>
    <xf numFmtId="0" fontId="66" fillId="0" borderId="57" xfId="0" applyFont="1" applyBorder="1" applyAlignment="1">
      <alignment horizontal="center" vertical="center"/>
    </xf>
    <xf numFmtId="0" fontId="69" fillId="0" borderId="0" xfId="20" applyNumberFormat="1" applyFont="1" applyBorder="1" applyAlignment="1" applyProtection="1">
      <alignment horizontal="center" vertical="center"/>
      <protection hidden="1"/>
    </xf>
    <xf numFmtId="0" fontId="6" fillId="0" borderId="0" xfId="20" applyNumberFormat="1" applyFont="1" applyBorder="1" applyProtection="1">
      <alignment vertical="center"/>
      <protection hidden="1"/>
    </xf>
    <xf numFmtId="0" fontId="55" fillId="0" borderId="9" xfId="20" applyNumberFormat="1" applyFont="1" applyBorder="1" applyAlignment="1" applyProtection="1">
      <alignment horizontal="center" vertical="center"/>
      <protection hidden="1"/>
    </xf>
    <xf numFmtId="0" fontId="55" fillId="0" borderId="12" xfId="20" applyNumberFormat="1" applyFont="1" applyFill="1" applyBorder="1" applyAlignment="1" applyProtection="1">
      <alignment horizontal="center" vertical="center"/>
      <protection hidden="1"/>
    </xf>
    <xf numFmtId="0" fontId="55" fillId="0" borderId="124" xfId="20" applyNumberFormat="1" applyFont="1" applyBorder="1" applyAlignment="1" applyProtection="1">
      <alignment horizontal="center" vertical="center"/>
      <protection hidden="1"/>
    </xf>
    <xf numFmtId="0" fontId="55" fillId="0" borderId="6" xfId="20" applyNumberFormat="1" applyFont="1" applyBorder="1" applyAlignment="1" applyProtection="1">
      <alignment horizontal="center" vertical="center"/>
      <protection hidden="1"/>
    </xf>
    <xf numFmtId="0" fontId="55" fillId="0" borderId="33" xfId="20" applyNumberFormat="1" applyFont="1" applyBorder="1" applyAlignment="1" applyProtection="1">
      <alignment horizontal="center" vertical="center"/>
      <protection hidden="1"/>
    </xf>
    <xf numFmtId="0" fontId="55" fillId="0" borderId="34" xfId="20" applyNumberFormat="1" applyFont="1" applyBorder="1" applyAlignment="1" applyProtection="1">
      <alignment horizontal="center" vertical="center"/>
      <protection hidden="1"/>
    </xf>
    <xf numFmtId="0" fontId="55" fillId="0" borderId="11" xfId="20" applyNumberFormat="1" applyFont="1" applyBorder="1" applyAlignment="1" applyProtection="1">
      <alignment horizontal="center" vertical="center"/>
      <protection hidden="1"/>
    </xf>
    <xf numFmtId="0" fontId="55" fillId="40" borderId="11" xfId="20" applyNumberFormat="1" applyFont="1" applyFill="1" applyBorder="1" applyAlignment="1" applyProtection="1">
      <alignment horizontal="center" vertical="center"/>
      <protection hidden="1"/>
    </xf>
    <xf numFmtId="0" fontId="55" fillId="40" borderId="12" xfId="20" applyNumberFormat="1" applyFont="1" applyFill="1" applyBorder="1" applyAlignment="1" applyProtection="1">
      <alignment horizontal="center" vertical="center"/>
      <protection hidden="1"/>
    </xf>
    <xf numFmtId="0" fontId="55" fillId="0" borderId="125" xfId="20" applyNumberFormat="1" applyFont="1" applyBorder="1" applyAlignment="1" applyProtection="1">
      <alignment horizontal="center" vertical="center"/>
      <protection hidden="1"/>
    </xf>
    <xf numFmtId="0" fontId="55" fillId="0" borderId="126" xfId="20" applyNumberFormat="1" applyFont="1" applyBorder="1" applyAlignment="1" applyProtection="1">
      <alignment horizontal="center" vertical="center"/>
      <protection hidden="1"/>
    </xf>
    <xf numFmtId="0" fontId="55" fillId="0" borderId="127" xfId="20" applyNumberFormat="1" applyFont="1" applyBorder="1" applyAlignment="1" applyProtection="1">
      <alignment horizontal="center" vertical="center"/>
      <protection hidden="1"/>
    </xf>
    <xf numFmtId="0" fontId="55" fillId="0" borderId="126" xfId="20" applyNumberFormat="1" applyFont="1" applyBorder="1" applyAlignment="1" applyProtection="1">
      <alignment horizontal="center" vertical="center"/>
      <protection hidden="1"/>
    </xf>
    <xf numFmtId="0" fontId="55" fillId="0" borderId="125" xfId="20" applyNumberFormat="1" applyFont="1" applyBorder="1" applyAlignment="1" applyProtection="1">
      <alignment horizontal="center" vertical="center"/>
      <protection hidden="1"/>
    </xf>
    <xf numFmtId="0" fontId="55" fillId="0" borderId="128" xfId="20" applyNumberFormat="1" applyFont="1" applyBorder="1" applyAlignment="1" applyProtection="1">
      <alignment horizontal="center" vertical="center"/>
      <protection hidden="1"/>
    </xf>
    <xf numFmtId="0" fontId="55" fillId="40" borderId="129" xfId="20" applyNumberFormat="1" applyFont="1" applyFill="1" applyBorder="1" applyAlignment="1" applyProtection="1">
      <alignment horizontal="center" vertical="center"/>
      <protection hidden="1"/>
    </xf>
    <xf numFmtId="0" fontId="55" fillId="40" borderId="130" xfId="20" applyNumberFormat="1" applyFont="1" applyFill="1" applyBorder="1" applyAlignment="1" applyProtection="1">
      <alignment horizontal="center" vertical="center"/>
      <protection hidden="1"/>
    </xf>
    <xf numFmtId="0" fontId="6" fillId="0" borderId="0" xfId="20" applyNumberFormat="1" applyFont="1" applyBorder="1" applyAlignment="1" applyProtection="1">
      <alignment horizontal="center" vertical="center"/>
      <protection hidden="1"/>
    </xf>
    <xf numFmtId="0" fontId="6" fillId="0" borderId="0" xfId="20" applyFont="1" applyBorder="1" applyProtection="1">
      <alignment vertical="center"/>
      <protection hidden="1"/>
    </xf>
    <xf numFmtId="198" fontId="6" fillId="0" borderId="0" xfId="20" applyNumberFormat="1" applyFont="1" applyBorder="1" applyAlignment="1" applyProtection="1">
      <alignment horizontal="center" vertical="center"/>
      <protection hidden="1"/>
    </xf>
    <xf numFmtId="0" fontId="71" fillId="0" borderId="0" xfId="20" applyFont="1" applyBorder="1" applyAlignment="1" applyProtection="1">
      <alignment horizontal="center" vertical="center"/>
      <protection hidden="1"/>
    </xf>
    <xf numFmtId="0" fontId="39" fillId="0" borderId="0" xfId="20" applyFont="1" applyBorder="1" applyAlignment="1" applyProtection="1">
      <alignment horizontal="center" vertical="center"/>
      <protection hidden="1"/>
    </xf>
    <xf numFmtId="0" fontId="6" fillId="0" borderId="0" xfId="20" applyFont="1" applyBorder="1">
      <alignment vertical="center"/>
    </xf>
    <xf numFmtId="0" fontId="37" fillId="41" borderId="0" xfId="20" applyFont="1" applyFill="1" applyAlignment="1">
      <alignment horizontal="center" vertical="center"/>
    </xf>
    <xf numFmtId="41" fontId="37" fillId="41" borderId="0" xfId="1" applyFont="1" applyFill="1" applyAlignment="1">
      <alignment horizontal="center" vertical="center"/>
    </xf>
    <xf numFmtId="0" fontId="6" fillId="0" borderId="119" xfId="20" applyFont="1" applyBorder="1" applyAlignment="1">
      <alignment horizontal="center" vertical="center"/>
    </xf>
    <xf numFmtId="0" fontId="6" fillId="0" borderId="119" xfId="20" applyFont="1" applyBorder="1">
      <alignment vertical="center"/>
    </xf>
    <xf numFmtId="14" fontId="6" fillId="0" borderId="119" xfId="20" applyNumberFormat="1" applyFont="1" applyBorder="1" applyAlignment="1">
      <alignment horizontal="center" vertical="center"/>
    </xf>
    <xf numFmtId="0" fontId="6" fillId="0" borderId="119" xfId="1" applyNumberFormat="1" applyFont="1" applyBorder="1" applyAlignment="1">
      <alignment horizontal="center" vertical="center"/>
    </xf>
    <xf numFmtId="0" fontId="6" fillId="0" borderId="121" xfId="20" applyFont="1" applyBorder="1" applyAlignment="1">
      <alignment horizontal="center" vertical="center"/>
    </xf>
    <xf numFmtId="0" fontId="6" fillId="0" borderId="121" xfId="20" applyFont="1" applyBorder="1">
      <alignment vertical="center"/>
    </xf>
    <xf numFmtId="14" fontId="6" fillId="0" borderId="121" xfId="20" applyNumberFormat="1" applyFont="1" applyBorder="1" applyAlignment="1">
      <alignment horizontal="center" vertical="center"/>
    </xf>
    <xf numFmtId="0" fontId="6" fillId="0" borderId="121" xfId="1" applyNumberFormat="1" applyFont="1" applyBorder="1" applyAlignment="1">
      <alignment horizontal="center" vertical="center"/>
    </xf>
    <xf numFmtId="0" fontId="66" fillId="0" borderId="57" xfId="20" applyFont="1" applyBorder="1" applyAlignment="1">
      <alignment horizontal="center" vertical="center"/>
    </xf>
    <xf numFmtId="0" fontId="6" fillId="0" borderId="0" xfId="20" applyNumberFormat="1" applyFont="1">
      <alignment vertical="center"/>
    </xf>
    <xf numFmtId="14" fontId="6" fillId="0" borderId="0" xfId="20" applyNumberFormat="1" applyFont="1" applyFill="1" applyBorder="1" applyAlignment="1">
      <alignment horizontal="center" vertical="center"/>
    </xf>
    <xf numFmtId="41" fontId="6" fillId="0" borderId="0" xfId="1" applyFont="1" applyFill="1" applyBorder="1" applyAlignment="1">
      <alignment horizontal="center" vertical="center"/>
    </xf>
    <xf numFmtId="41" fontId="6" fillId="0" borderId="0" xfId="1" applyFont="1" applyAlignment="1">
      <alignment horizontal="center" vertical="center"/>
    </xf>
  </cellXfs>
  <cellStyles count="28">
    <cellStyle name="20% - 강조색2" xfId="25" builtinId="34"/>
    <cellStyle name="20% - 강조색3" xfId="18" builtinId="38"/>
    <cellStyle name="20% - 강조색5" xfId="9" builtinId="46"/>
    <cellStyle name="20% - 강조색6" xfId="19" builtinId="50"/>
    <cellStyle name="강조색1" xfId="23" builtinId="29"/>
    <cellStyle name="강조색2" xfId="24" builtinId="33"/>
    <cellStyle name="강조색4" xfId="12" builtinId="41"/>
    <cellStyle name="강조색5" xfId="8" builtinId="45"/>
    <cellStyle name="강조색6" xfId="13" builtinId="49"/>
    <cellStyle name="백분율" xfId="2" builtinId="5"/>
    <cellStyle name="쉼표 [0]" xfId="1" builtinId="6"/>
    <cellStyle name="쉼표 [0] 2" xfId="5"/>
    <cellStyle name="쉼표 [0] 2 2" xfId="10"/>
    <cellStyle name="쉼표 [0] 3" xfId="15"/>
    <cellStyle name="쉼표 [0] 6" xfId="22"/>
    <cellStyle name="입력" xfId="17" builtinId="20"/>
    <cellStyle name="제목 1" xfId="3" builtinId="16"/>
    <cellStyle name="제목 5" xfId="11"/>
    <cellStyle name="좋음" xfId="16" builtinId="26"/>
    <cellStyle name="출력" xfId="7" builtinId="21"/>
    <cellStyle name="통화 [0]" xfId="6" builtinId="7"/>
    <cellStyle name="표준" xfId="0" builtinId="0"/>
    <cellStyle name="표준 2" xfId="20"/>
    <cellStyle name="표준 4" xfId="14"/>
    <cellStyle name="표준_2006년02월_이동숙_1" xfId="4"/>
    <cellStyle name="표준_Sheet1" xfId="21"/>
    <cellStyle name="표준_Sheet2" xfId="26"/>
    <cellStyle name="표준_거래처목록" xfId="2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image" Target="../media/image12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209550</xdr:colOff>
      <xdr:row>13</xdr:row>
      <xdr:rowOff>114300</xdr:rowOff>
    </xdr:from>
    <xdr:to>
      <xdr:col>17</xdr:col>
      <xdr:colOff>352425</xdr:colOff>
      <xdr:row>28</xdr:row>
      <xdr:rowOff>104515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95975" y="2838450"/>
          <a:ext cx="6619875" cy="3133465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14</xdr:row>
      <xdr:rowOff>1</xdr:rowOff>
    </xdr:from>
    <xdr:to>
      <xdr:col>8</xdr:col>
      <xdr:colOff>66675</xdr:colOff>
      <xdr:row>28</xdr:row>
      <xdr:rowOff>57151</xdr:rowOff>
    </xdr:to>
    <xdr:sp macro="" textlink="">
      <xdr:nvSpPr>
        <xdr:cNvPr id="4" name="직사각형 3"/>
        <xdr:cNvSpPr/>
      </xdr:nvSpPr>
      <xdr:spPr>
        <a:xfrm>
          <a:off x="123825" y="2933701"/>
          <a:ext cx="5629275" cy="29908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ko-KR" altLang="en-US" sz="1100"/>
            <a:t>그림과 같이 서식을 지정하시오</a:t>
          </a:r>
          <a:endParaRPr lang="en-US" altLang="ko-KR" sz="1100"/>
        </a:p>
        <a:p>
          <a:pPr algn="l"/>
          <a:endParaRPr lang="en-US" altLang="ko-KR" sz="1100"/>
        </a:p>
        <a:p>
          <a:pPr algn="l"/>
          <a:r>
            <a:rPr lang="ko-KR" altLang="en-US" sz="1100"/>
            <a:t>오른쪽 위쪽에 있는 결재 관련 내용은 </a:t>
          </a:r>
          <a:r>
            <a:rPr lang="en-US" altLang="ko-KR" sz="1100"/>
            <a:t>[</a:t>
          </a:r>
          <a:r>
            <a:rPr lang="ko-KR" altLang="en-US" sz="1100"/>
            <a:t>결재란</a:t>
          </a:r>
          <a:r>
            <a:rPr lang="en-US" altLang="ko-KR" sz="1100"/>
            <a:t>] </a:t>
          </a:r>
          <a:r>
            <a:rPr lang="ko-KR" altLang="en-US" sz="1100"/>
            <a:t>시트를 활용하시오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</xdr:row>
      <xdr:rowOff>0</xdr:rowOff>
    </xdr:from>
    <xdr:to>
      <xdr:col>6</xdr:col>
      <xdr:colOff>285224</xdr:colOff>
      <xdr:row>15</xdr:row>
      <xdr:rowOff>190293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4875" y="2181225"/>
          <a:ext cx="4209524" cy="1657143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514350</xdr:colOff>
      <xdr:row>1</xdr:row>
      <xdr:rowOff>57150</xdr:rowOff>
    </xdr:from>
    <xdr:to>
      <xdr:col>11</xdr:col>
      <xdr:colOff>599550</xdr:colOff>
      <xdr:row>18</xdr:row>
      <xdr:rowOff>170955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57725" y="266700"/>
          <a:ext cx="4200000" cy="396190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400877</xdr:colOff>
      <xdr:row>24</xdr:row>
      <xdr:rowOff>199159</xdr:rowOff>
    </xdr:from>
    <xdr:to>
      <xdr:col>19</xdr:col>
      <xdr:colOff>108241</xdr:colOff>
      <xdr:row>35</xdr:row>
      <xdr:rowOff>116031</xdr:rowOff>
    </xdr:to>
    <xdr:pic>
      <xdr:nvPicPr>
        <xdr:cNvPr id="3" name="그림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2491" y="4883727"/>
          <a:ext cx="6548045" cy="2202872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9</xdr:col>
      <xdr:colOff>0</xdr:colOff>
      <xdr:row>64</xdr:row>
      <xdr:rowOff>147205</xdr:rowOff>
    </xdr:from>
    <xdr:to>
      <xdr:col>18</xdr:col>
      <xdr:colOff>5292</xdr:colOff>
      <xdr:row>76</xdr:row>
      <xdr:rowOff>177196</xdr:rowOff>
    </xdr:to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61614" y="13153160"/>
          <a:ext cx="6161905" cy="2523809"/>
        </a:xfrm>
        <a:prstGeom prst="rect">
          <a:avLst/>
        </a:prstGeom>
      </xdr:spPr>
    </xdr:pic>
    <xdr:clientData/>
  </xdr:twoCellAnchor>
  <xdr:twoCellAnchor>
    <xdr:from>
      <xdr:col>9</xdr:col>
      <xdr:colOff>424295</xdr:colOff>
      <xdr:row>1</xdr:row>
      <xdr:rowOff>103908</xdr:rowOff>
    </xdr:from>
    <xdr:to>
      <xdr:col>16</xdr:col>
      <xdr:colOff>675409</xdr:colOff>
      <xdr:row>18</xdr:row>
      <xdr:rowOff>147204</xdr:rowOff>
    </xdr:to>
    <xdr:sp macro="" textlink="">
      <xdr:nvSpPr>
        <xdr:cNvPr id="5" name="직사각형 4"/>
        <xdr:cNvSpPr/>
      </xdr:nvSpPr>
      <xdr:spPr>
        <a:xfrm>
          <a:off x="8485909" y="181840"/>
          <a:ext cx="5039591" cy="340302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ko-KR" altLang="en-US" sz="1100"/>
            <a:t>정렬 </a:t>
          </a:r>
          <a:r>
            <a:rPr lang="en-US" altLang="ko-KR" sz="1100"/>
            <a:t>:</a:t>
          </a:r>
        </a:p>
        <a:p>
          <a:pPr algn="l"/>
          <a:r>
            <a:rPr lang="en-US" altLang="ko-KR" sz="1100" baseline="0"/>
            <a:t>  - </a:t>
          </a:r>
          <a:r>
            <a:rPr lang="ko-KR" altLang="en-US" sz="1100" baseline="0"/>
            <a:t>고객명 </a:t>
          </a:r>
          <a:r>
            <a:rPr lang="en-US" altLang="ko-KR" sz="1100" baseline="0"/>
            <a:t>: </a:t>
          </a:r>
          <a:r>
            <a:rPr lang="ko-KR" altLang="en-US" sz="1100" baseline="0"/>
            <a:t>색상 셀을 위에 표시</a:t>
          </a:r>
          <a:endParaRPr lang="en-US" altLang="ko-KR" sz="1100" baseline="0"/>
        </a:p>
        <a:p>
          <a:pPr algn="l"/>
          <a:r>
            <a:rPr lang="en-US" altLang="ko-KR" sz="1100" baseline="0"/>
            <a:t>  - </a:t>
          </a:r>
          <a:r>
            <a:rPr lang="ko-KR" altLang="en-US" sz="1100" baseline="0"/>
            <a:t>접수센터 </a:t>
          </a:r>
          <a:r>
            <a:rPr lang="en-US" altLang="ko-KR" sz="1100" baseline="0"/>
            <a:t>:</a:t>
          </a:r>
          <a:r>
            <a:rPr lang="ko-KR" altLang="en-US" sz="1100" baseline="0"/>
            <a:t> 중앙</a:t>
          </a:r>
          <a:r>
            <a:rPr lang="en-US" altLang="ko-KR" sz="1100" baseline="0"/>
            <a:t>, </a:t>
          </a:r>
          <a:r>
            <a:rPr lang="ko-KR" altLang="en-US" sz="1100" baseline="0"/>
            <a:t>광화문</a:t>
          </a:r>
          <a:r>
            <a:rPr lang="en-US" altLang="ko-KR" sz="1100" baseline="0"/>
            <a:t>, </a:t>
          </a:r>
          <a:r>
            <a:rPr lang="ko-KR" altLang="en-US" sz="1100" baseline="0"/>
            <a:t>영의도</a:t>
          </a:r>
          <a:r>
            <a:rPr lang="en-US" altLang="ko-KR" sz="1100" baseline="0"/>
            <a:t>, </a:t>
          </a:r>
          <a:r>
            <a:rPr lang="ko-KR" altLang="en-US" sz="1100" baseline="0"/>
            <a:t>용산 순으로</a:t>
          </a:r>
          <a:endParaRPr lang="en-US" altLang="ko-KR" sz="1100" baseline="0"/>
        </a:p>
        <a:p>
          <a:pPr algn="l"/>
          <a:r>
            <a:rPr lang="en-US" altLang="ko-KR" sz="1100" baseline="0"/>
            <a:t>  - </a:t>
          </a:r>
          <a:r>
            <a:rPr lang="ko-KR" altLang="en-US" sz="1100" baseline="0"/>
            <a:t>지역 </a:t>
          </a:r>
          <a:r>
            <a:rPr lang="en-US" altLang="ko-KR" sz="1100" baseline="0"/>
            <a:t>: </a:t>
          </a:r>
          <a:r>
            <a:rPr lang="ko-KR" altLang="en-US" sz="1100" baseline="0"/>
            <a:t>오름차수</a:t>
          </a:r>
          <a:endParaRPr lang="en-US" altLang="ko-KR" sz="1100" baseline="0"/>
        </a:p>
        <a:p>
          <a:pPr algn="l"/>
          <a:r>
            <a:rPr lang="en-US" altLang="ko-KR" sz="1100" baseline="0"/>
            <a:t>  - </a:t>
          </a:r>
          <a:r>
            <a:rPr lang="ko-KR" altLang="en-US" sz="1100" baseline="0"/>
            <a:t>무게 </a:t>
          </a:r>
          <a:r>
            <a:rPr lang="en-US" altLang="ko-KR" sz="1100" baseline="0"/>
            <a:t>: </a:t>
          </a:r>
          <a:r>
            <a:rPr lang="ko-KR" altLang="en-US" sz="1100" baseline="0"/>
            <a:t>내림차순</a:t>
          </a:r>
          <a:endParaRPr lang="en-US" altLang="ko-KR" sz="1100" baseline="0"/>
        </a:p>
        <a:p>
          <a:pPr algn="l"/>
          <a:endParaRPr lang="en-US" altLang="ko-KR" sz="1100"/>
        </a:p>
        <a:p>
          <a:pPr algn="l"/>
          <a:r>
            <a:rPr lang="ko-KR" altLang="en-US" sz="1100"/>
            <a:t>자동 필터</a:t>
          </a:r>
          <a:endParaRPr lang="en-US" altLang="ko-KR" sz="1100"/>
        </a:p>
        <a:p>
          <a:pPr algn="l"/>
          <a:endParaRPr lang="en-US" altLang="ko-KR" sz="1100"/>
        </a:p>
        <a:p>
          <a:pPr algn="l"/>
          <a:r>
            <a:rPr lang="ko-KR" altLang="en-US" sz="1100"/>
            <a:t>함수</a:t>
          </a:r>
          <a:endParaRPr lang="en-US" altLang="ko-KR" sz="1100"/>
        </a:p>
        <a:p>
          <a:pPr algn="l"/>
          <a:r>
            <a:rPr lang="en-US" altLang="ko-KR" sz="1100" baseline="0"/>
            <a:t>  - COUNT()</a:t>
          </a:r>
        </a:p>
        <a:p>
          <a:pPr algn="l"/>
          <a:r>
            <a:rPr lang="en-US" altLang="ko-KR" sz="1100" baseline="0"/>
            <a:t>  - AVERAGE()</a:t>
          </a:r>
        </a:p>
        <a:p>
          <a:pPr algn="l"/>
          <a:r>
            <a:rPr lang="en-US" altLang="ko-KR" sz="1100" baseline="0"/>
            <a:t>  - SUM()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 - SUBTOTAL()</a:t>
          </a:r>
          <a:endParaRPr lang="ko-KR" altLang="en-US" sz="11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1</xdr:row>
      <xdr:rowOff>1</xdr:rowOff>
    </xdr:from>
    <xdr:to>
      <xdr:col>61</xdr:col>
      <xdr:colOff>38966</xdr:colOff>
      <xdr:row>6</xdr:row>
      <xdr:rowOff>28576</xdr:rowOff>
    </xdr:to>
    <xdr:sp macro="" textlink="">
      <xdr:nvSpPr>
        <xdr:cNvPr id="2" name="직사각형 1"/>
        <xdr:cNvSpPr/>
      </xdr:nvSpPr>
      <xdr:spPr>
        <a:xfrm>
          <a:off x="7267575" y="104776"/>
          <a:ext cx="5039591" cy="15430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ko-KR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상호 </a:t>
          </a:r>
          <a:r>
            <a:rPr lang="en-US" altLang="ko-KR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(F4) : </a:t>
          </a:r>
          <a:r>
            <a:rPr lang="ko-KR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데이터 유효성 검사 추가</a:t>
          </a:r>
          <a:endParaRPr lang="en-US" altLang="ko-KR" sz="110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ko-KR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코드</a:t>
          </a:r>
          <a:r>
            <a:rPr lang="en-US" altLang="ko-KR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(D9) : </a:t>
          </a:r>
          <a:r>
            <a:rPr lang="ko-KR" altLang="ko-KR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데이터 유효성 검사 추가</a:t>
          </a:r>
          <a:endParaRPr lang="ko-KR" altLang="ko-KR"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ko-KR" sz="110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VLookup </a:t>
          </a:r>
          <a:r>
            <a:rPr lang="ko-KR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함수 사용</a:t>
          </a:r>
          <a:endParaRPr lang="en-US" altLang="ko-KR" sz="110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ko-KR" sz="110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/>
            <a:t>=TEXT(Q21,"[DBNum2]")&amp;"("&amp;TEXT(Q21,"\ #,##0</a:t>
          </a:r>
          <a:r>
            <a:rPr lang="ko-KR" altLang="en-US" sz="1100"/>
            <a:t>원정</a:t>
          </a:r>
          <a:r>
            <a:rPr lang="en-US" altLang="ko-KR" sz="1100"/>
            <a:t>")&amp;")"</a:t>
          </a:r>
          <a:endParaRPr lang="ko-KR" altLang="en-US" sz="1100"/>
        </a:p>
      </xdr:txBody>
    </xdr:sp>
    <xdr:clientData/>
  </xdr:twoCellAnchor>
  <xdr:twoCellAnchor editAs="oneCell">
    <xdr:from>
      <xdr:col>35</xdr:col>
      <xdr:colOff>190500</xdr:colOff>
      <xdr:row>6</xdr:row>
      <xdr:rowOff>295275</xdr:rowOff>
    </xdr:from>
    <xdr:to>
      <xdr:col>65</xdr:col>
      <xdr:colOff>52973</xdr:colOff>
      <xdr:row>46</xdr:row>
      <xdr:rowOff>47625</xdr:rowOff>
    </xdr:to>
    <xdr:pic>
      <xdr:nvPicPr>
        <xdr:cNvPr id="3" name="그림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58050" y="1914525"/>
          <a:ext cx="5863223" cy="10125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657225</xdr:colOff>
      <xdr:row>0</xdr:row>
      <xdr:rowOff>266700</xdr:rowOff>
    </xdr:from>
    <xdr:to>
      <xdr:col>13</xdr:col>
      <xdr:colOff>210416</xdr:colOff>
      <xdr:row>7</xdr:row>
      <xdr:rowOff>114300</xdr:rowOff>
    </xdr:to>
    <xdr:sp macro="" textlink="">
      <xdr:nvSpPr>
        <xdr:cNvPr id="2" name="직사각형 1"/>
        <xdr:cNvSpPr/>
      </xdr:nvSpPr>
      <xdr:spPr>
        <a:xfrm>
          <a:off x="6238875" y="266700"/>
          <a:ext cx="5039591" cy="24384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ko-KR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주민등록번호 </a:t>
          </a:r>
          <a:r>
            <a:rPr lang="en-US" altLang="ko-KR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(D4) : </a:t>
          </a:r>
          <a:r>
            <a:rPr lang="ko-KR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데이터 유효성 검사 추가</a:t>
          </a:r>
          <a:endParaRPr lang="en-US" altLang="ko-KR" sz="110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ko-KR" sz="110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VLookup </a:t>
          </a:r>
          <a:r>
            <a:rPr lang="ko-KR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함수 사용</a:t>
          </a:r>
          <a:endParaRPr lang="en-US" altLang="ko-KR" sz="110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ko-KR" sz="110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B8 : </a:t>
          </a:r>
          <a:r>
            <a:rPr lang="ko-KR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퇴사일이 없으면 오늘날짜</a:t>
          </a:r>
          <a:endParaRPr lang="en-US" altLang="ko-KR" sz="110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ko-KR" sz="110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/>
            <a:t>D7 : DATEDIF(</a:t>
          </a:r>
          <a:r>
            <a:rPr lang="ko-KR" altLang="en-US" sz="1100"/>
            <a:t>시작일</a:t>
          </a:r>
          <a:r>
            <a:rPr lang="en-US" altLang="ko-KR" sz="1100"/>
            <a:t>, </a:t>
          </a:r>
          <a:r>
            <a:rPr lang="ko-KR" altLang="en-US" sz="1100"/>
            <a:t>끝일</a:t>
          </a:r>
          <a:r>
            <a:rPr lang="en-US" altLang="ko-KR" sz="1100"/>
            <a:t>, "y"),  </a:t>
          </a:r>
          <a:r>
            <a:rPr lang="en-US" altLang="ko-KR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DATEDIF(</a:t>
          </a:r>
          <a:r>
            <a:rPr lang="ko-KR" altLang="ko-KR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시작일</a:t>
          </a:r>
          <a:r>
            <a:rPr lang="en-US" altLang="ko-KR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ko-KR" altLang="ko-KR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끝일</a:t>
          </a:r>
          <a:r>
            <a:rPr lang="en-US" altLang="ko-KR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, </a:t>
          </a:r>
          <a:r>
            <a:rPr lang="en-US" altLang="ko-KR" sz="1100"/>
            <a:t>"ym") </a:t>
          </a:r>
          <a:r>
            <a:rPr lang="ko-KR" altLang="en-US" sz="1100"/>
            <a:t>사용</a:t>
          </a:r>
          <a:endParaRPr lang="en-US" altLang="ko-KR" sz="1100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ko-KR" sz="1100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ko-KR" altLang="en-US" sz="1100"/>
            <a:t>근무지역</a:t>
          </a:r>
          <a:r>
            <a:rPr lang="en-US" altLang="ko-KR" sz="1100"/>
            <a:t>(D9 ) : </a:t>
          </a:r>
          <a:r>
            <a:rPr lang="ko-KR" altLang="en-US" sz="1100"/>
            <a:t>지역이  </a:t>
          </a:r>
          <a:r>
            <a:rPr lang="en-US" altLang="ko-KR" sz="1100"/>
            <a:t>1:</a:t>
          </a:r>
          <a:r>
            <a:rPr lang="ko-KR" altLang="en-US" sz="1100"/>
            <a:t> 강북</a:t>
          </a:r>
          <a:r>
            <a:rPr lang="en-US" altLang="ko-KR" sz="1100"/>
            <a:t>, 2:</a:t>
          </a:r>
          <a:r>
            <a:rPr lang="ko-KR" altLang="en-US" sz="1100"/>
            <a:t>강남</a:t>
          </a:r>
          <a:r>
            <a:rPr lang="en-US" altLang="ko-KR" sz="1100"/>
            <a:t>, 3:</a:t>
          </a:r>
          <a:r>
            <a:rPr lang="ko-KR" altLang="en-US" sz="1100"/>
            <a:t>강동</a:t>
          </a:r>
          <a:r>
            <a:rPr lang="en-US" altLang="ko-KR" sz="1100"/>
            <a:t>, 4:</a:t>
          </a:r>
          <a:r>
            <a:rPr lang="ko-KR" altLang="en-US" sz="1100"/>
            <a:t>강서</a:t>
          </a:r>
        </a:p>
      </xdr:txBody>
    </xdr:sp>
    <xdr:clientData/>
  </xdr:twoCellAnchor>
  <xdr:twoCellAnchor editAs="oneCell">
    <xdr:from>
      <xdr:col>6</xdr:col>
      <xdr:colOff>1</xdr:colOff>
      <xdr:row>8</xdr:row>
      <xdr:rowOff>0</xdr:rowOff>
    </xdr:from>
    <xdr:to>
      <xdr:col>13</xdr:col>
      <xdr:colOff>342901</xdr:colOff>
      <xdr:row>17</xdr:row>
      <xdr:rowOff>385689</xdr:rowOff>
    </xdr:to>
    <xdr:pic>
      <xdr:nvPicPr>
        <xdr:cNvPr id="3" name="그림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67451" y="2886075"/>
          <a:ext cx="5143500" cy="35575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609600</xdr:colOff>
      <xdr:row>6</xdr:row>
      <xdr:rowOff>38101</xdr:rowOff>
    </xdr:from>
    <xdr:to>
      <xdr:col>12</xdr:col>
      <xdr:colOff>371475</xdr:colOff>
      <xdr:row>12</xdr:row>
      <xdr:rowOff>46303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10200" y="1552576"/>
          <a:ext cx="3190875" cy="1265502"/>
        </a:xfrm>
        <a:prstGeom prst="rect">
          <a:avLst/>
        </a:prstGeom>
      </xdr:spPr>
    </xdr:pic>
    <xdr:clientData/>
  </xdr:twoCellAnchor>
  <xdr:twoCellAnchor>
    <xdr:from>
      <xdr:col>0</xdr:col>
      <xdr:colOff>123826</xdr:colOff>
      <xdr:row>6</xdr:row>
      <xdr:rowOff>9525</xdr:rowOff>
    </xdr:from>
    <xdr:to>
      <xdr:col>7</xdr:col>
      <xdr:colOff>485776</xdr:colOff>
      <xdr:row>19</xdr:row>
      <xdr:rowOff>57150</xdr:rowOff>
    </xdr:to>
    <xdr:sp macro="" textlink="">
      <xdr:nvSpPr>
        <xdr:cNvPr id="3" name="직사각형 2"/>
        <xdr:cNvSpPr/>
      </xdr:nvSpPr>
      <xdr:spPr>
        <a:xfrm>
          <a:off x="123826" y="1524000"/>
          <a:ext cx="5162550" cy="27717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ko-KR" altLang="en-US" sz="1100"/>
            <a:t>그림과 같이 서식을 지정하시오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17</xdr:row>
      <xdr:rowOff>104775</xdr:rowOff>
    </xdr:from>
    <xdr:to>
      <xdr:col>9</xdr:col>
      <xdr:colOff>476250</xdr:colOff>
      <xdr:row>33</xdr:row>
      <xdr:rowOff>133350</xdr:rowOff>
    </xdr:to>
    <xdr:sp macro="" textlink="">
      <xdr:nvSpPr>
        <xdr:cNvPr id="2" name="직사각형 1"/>
        <xdr:cNvSpPr/>
      </xdr:nvSpPr>
      <xdr:spPr>
        <a:xfrm>
          <a:off x="180975" y="3657600"/>
          <a:ext cx="6905625" cy="33813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ko-KR" altLang="en-US" sz="1100"/>
            <a:t>기준일 </a:t>
          </a:r>
          <a:r>
            <a:rPr lang="en-US" altLang="ko-KR" sz="1100"/>
            <a:t>: </a:t>
          </a:r>
          <a:r>
            <a:rPr lang="ko-KR" altLang="en-US" sz="1100"/>
            <a:t>항상 현재 작업중인 오늘</a:t>
          </a:r>
        </a:p>
        <a:p>
          <a:pPr algn="l"/>
          <a:endParaRPr lang="ko-KR" altLang="en-US" sz="1100"/>
        </a:p>
        <a:p>
          <a:pPr algn="l"/>
          <a:r>
            <a:rPr lang="ko-KR" altLang="en-US" sz="1100"/>
            <a:t>판매금액 </a:t>
          </a:r>
          <a:r>
            <a:rPr lang="en-US" altLang="ko-KR" sz="1100"/>
            <a:t>: </a:t>
          </a:r>
          <a:r>
            <a:rPr lang="ko-KR" altLang="en-US" sz="1100"/>
            <a:t>단가 * 판매수량</a:t>
          </a:r>
        </a:p>
        <a:p>
          <a:pPr algn="l"/>
          <a:r>
            <a:rPr lang="ko-KR" altLang="en-US" sz="1100"/>
            <a:t>매출비율 </a:t>
          </a:r>
          <a:r>
            <a:rPr lang="en-US" altLang="ko-KR" sz="1100"/>
            <a:t>: </a:t>
          </a:r>
          <a:r>
            <a:rPr lang="ko-KR" altLang="en-US" sz="1100"/>
            <a:t>각 상품이 전체 거래 금액에서 차지하는 비율</a:t>
          </a:r>
        </a:p>
        <a:p>
          <a:pPr algn="l"/>
          <a:r>
            <a:rPr lang="ko-KR" altLang="en-US" sz="1100"/>
            <a:t>로열티 </a:t>
          </a:r>
          <a:r>
            <a:rPr lang="en-US" altLang="ko-KR" sz="1100"/>
            <a:t>: </a:t>
          </a:r>
          <a:r>
            <a:rPr lang="ko-KR" altLang="en-US" sz="1100"/>
            <a:t>판매금액 * </a:t>
          </a:r>
          <a:r>
            <a:rPr lang="en-US" altLang="ko-KR" sz="1100"/>
            <a:t>L5</a:t>
          </a:r>
          <a:r>
            <a:rPr lang="ko-KR" altLang="en-US" sz="1100"/>
            <a:t>셀값 </a:t>
          </a:r>
          <a:r>
            <a:rPr lang="en-US" altLang="ko-KR" sz="1100"/>
            <a:t>-&gt; </a:t>
          </a:r>
          <a:r>
            <a:rPr lang="ko-KR" altLang="en-US" sz="1100"/>
            <a:t>원단위 반올림</a:t>
          </a:r>
        </a:p>
        <a:p>
          <a:pPr algn="l"/>
          <a:r>
            <a:rPr lang="ko-KR" altLang="en-US" sz="1100"/>
            <a:t>매출 순위 </a:t>
          </a:r>
          <a:r>
            <a:rPr lang="en-US" altLang="ko-KR" sz="1100"/>
            <a:t>: </a:t>
          </a:r>
          <a:r>
            <a:rPr lang="ko-KR" altLang="en-US" sz="1100"/>
            <a:t>판매금액의 순위 </a:t>
          </a:r>
          <a:r>
            <a:rPr lang="en-US" altLang="ko-KR" sz="1100"/>
            <a:t>-&gt; </a:t>
          </a:r>
          <a:r>
            <a:rPr lang="ko-KR" altLang="en-US" sz="1100"/>
            <a:t>뒤에 </a:t>
          </a:r>
          <a:r>
            <a:rPr lang="en-US" altLang="ko-KR" sz="1100"/>
            <a:t>'</a:t>
          </a:r>
          <a:r>
            <a:rPr lang="ko-KR" altLang="en-US" sz="1100"/>
            <a:t>위</a:t>
          </a:r>
          <a:r>
            <a:rPr lang="en-US" altLang="ko-KR" sz="1100"/>
            <a:t>'</a:t>
          </a:r>
          <a:r>
            <a:rPr lang="ko-KR" altLang="en-US" sz="1100"/>
            <a:t>를 추가해서 붙임</a:t>
          </a:r>
        </a:p>
        <a:p>
          <a:pPr algn="l"/>
          <a:r>
            <a:rPr lang="ko-KR" altLang="en-US" sz="1100"/>
            <a:t>수입연도 </a:t>
          </a:r>
          <a:r>
            <a:rPr lang="en-US" altLang="ko-KR" sz="1100"/>
            <a:t>: </a:t>
          </a:r>
          <a:r>
            <a:rPr lang="ko-KR" altLang="en-US" sz="1100"/>
            <a:t>상품코드에서 찾아서</a:t>
          </a:r>
          <a:r>
            <a:rPr lang="en-US" altLang="ko-KR" sz="1100"/>
            <a:t>..</a:t>
          </a:r>
        </a:p>
        <a:p>
          <a:pPr algn="l"/>
          <a:r>
            <a:rPr lang="ko-KR" altLang="en-US" sz="1100"/>
            <a:t>선호도 </a:t>
          </a:r>
          <a:r>
            <a:rPr lang="en-US" altLang="ko-KR" sz="1100"/>
            <a:t>: </a:t>
          </a:r>
          <a:r>
            <a:rPr lang="ko-KR" altLang="en-US" sz="1100"/>
            <a:t>판매수량을 </a:t>
          </a:r>
          <a:r>
            <a:rPr lang="en-US" altLang="ko-KR" sz="1100"/>
            <a:t>100</a:t>
          </a:r>
          <a:r>
            <a:rPr lang="ko-KR" altLang="en-US" sz="1100"/>
            <a:t>으로 나눈 몫만큼 별 그리기</a:t>
          </a:r>
        </a:p>
        <a:p>
          <a:pPr algn="l"/>
          <a:r>
            <a:rPr lang="ko-KR" altLang="en-US" sz="1100"/>
            <a:t>맛구분 </a:t>
          </a:r>
          <a:r>
            <a:rPr lang="en-US" altLang="ko-KR" sz="1100"/>
            <a:t>: </a:t>
          </a:r>
          <a:r>
            <a:rPr lang="ko-KR" altLang="en-US" sz="1100"/>
            <a:t>상품코드에서 </a:t>
          </a:r>
          <a:r>
            <a:rPr lang="en-US" altLang="ko-KR" sz="1100"/>
            <a:t>2</a:t>
          </a:r>
          <a:r>
            <a:rPr lang="ko-KR" altLang="en-US" sz="1100"/>
            <a:t>번째 문자가 </a:t>
          </a:r>
          <a:r>
            <a:rPr lang="en-US" altLang="ko-KR" sz="1100"/>
            <a:t>A,B,C</a:t>
          </a:r>
          <a:r>
            <a:rPr lang="ko-KR" altLang="en-US" sz="1100"/>
            <a:t>는 빈칸</a:t>
          </a:r>
          <a:r>
            <a:rPr lang="en-US" altLang="ko-KR" sz="1100"/>
            <a:t>, </a:t>
          </a:r>
          <a:r>
            <a:rPr lang="ko-KR" altLang="en-US" sz="1100"/>
            <a:t>그 외는 </a:t>
          </a:r>
          <a:r>
            <a:rPr lang="en-US" altLang="ko-KR" sz="1100"/>
            <a:t>'</a:t>
          </a:r>
          <a:r>
            <a:rPr lang="ko-KR" altLang="en-US" sz="1100"/>
            <a:t>강한맛</a:t>
          </a:r>
          <a:r>
            <a:rPr lang="en-US" altLang="ko-KR" sz="1100"/>
            <a:t>'</a:t>
          </a:r>
        </a:p>
        <a:p>
          <a:pPr algn="l"/>
          <a:endParaRPr lang="en-US" altLang="ko-KR" sz="1100"/>
        </a:p>
        <a:p>
          <a:pPr algn="l"/>
          <a:r>
            <a:rPr lang="ko-KR" altLang="en-US" sz="1100"/>
            <a:t>상품종류수 </a:t>
          </a:r>
          <a:r>
            <a:rPr lang="en-US" altLang="ko-KR" sz="1100"/>
            <a:t>: </a:t>
          </a:r>
          <a:r>
            <a:rPr lang="ko-KR" altLang="en-US" sz="1100"/>
            <a:t>상품코드의 개수 또는 상품명의 개수</a:t>
          </a:r>
        </a:p>
        <a:p>
          <a:pPr algn="l"/>
          <a:r>
            <a:rPr lang="ko-KR" altLang="en-US" sz="1100"/>
            <a:t>전체거래금액 </a:t>
          </a:r>
          <a:r>
            <a:rPr lang="en-US" altLang="ko-KR" sz="1100"/>
            <a:t>: </a:t>
          </a:r>
          <a:r>
            <a:rPr lang="ko-KR" altLang="en-US" sz="1100"/>
            <a:t>판매금액의 합계</a:t>
          </a:r>
        </a:p>
        <a:p>
          <a:pPr algn="l"/>
          <a:r>
            <a:rPr lang="ko-KR" altLang="en-US" sz="1100"/>
            <a:t>로열티합계 </a:t>
          </a:r>
          <a:r>
            <a:rPr lang="en-US" altLang="ko-KR" sz="1100"/>
            <a:t>: </a:t>
          </a:r>
          <a:r>
            <a:rPr lang="ko-KR" altLang="en-US" sz="1100"/>
            <a:t>로열티의 합계</a:t>
          </a:r>
        </a:p>
        <a:p>
          <a:pPr algn="l"/>
          <a:r>
            <a:rPr lang="ko-KR" altLang="en-US" sz="1100"/>
            <a:t>최대 거래량 </a:t>
          </a:r>
          <a:r>
            <a:rPr lang="en-US" altLang="ko-KR" sz="1100"/>
            <a:t>: </a:t>
          </a:r>
          <a:r>
            <a:rPr lang="ko-KR" altLang="en-US" sz="1100"/>
            <a:t>판매수량 중 가장 큰 값</a:t>
          </a:r>
        </a:p>
      </xdr:txBody>
    </xdr:sp>
    <xdr:clientData/>
  </xdr:twoCellAnchor>
  <xdr:twoCellAnchor editAs="oneCell">
    <xdr:from>
      <xdr:col>9</xdr:col>
      <xdr:colOff>590551</xdr:colOff>
      <xdr:row>17</xdr:row>
      <xdr:rowOff>104775</xdr:rowOff>
    </xdr:from>
    <xdr:to>
      <xdr:col>22</xdr:col>
      <xdr:colOff>161926</xdr:colOff>
      <xdr:row>33</xdr:row>
      <xdr:rowOff>179771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00901" y="3657600"/>
          <a:ext cx="8001000" cy="342779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16</xdr:row>
      <xdr:rowOff>0</xdr:rowOff>
    </xdr:from>
    <xdr:to>
      <xdr:col>13</xdr:col>
      <xdr:colOff>428625</xdr:colOff>
      <xdr:row>30</xdr:row>
      <xdr:rowOff>152400</xdr:rowOff>
    </xdr:to>
    <xdr:sp macro="" textlink="">
      <xdr:nvSpPr>
        <xdr:cNvPr id="2" name="직사각형 1"/>
        <xdr:cNvSpPr/>
      </xdr:nvSpPr>
      <xdr:spPr>
        <a:xfrm>
          <a:off x="161925" y="3752850"/>
          <a:ext cx="6905625" cy="30861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ko-KR" altLang="en-US" sz="1100"/>
            <a:t>체류연수 </a:t>
          </a:r>
          <a:r>
            <a:rPr lang="en-US" altLang="ko-KR" sz="1100"/>
            <a:t>: </a:t>
          </a:r>
          <a:r>
            <a:rPr lang="ko-KR" altLang="en-US" sz="1100"/>
            <a:t>직위가 사원은 </a:t>
          </a:r>
          <a:r>
            <a:rPr lang="en-US" altLang="ko-KR" sz="1100"/>
            <a:t>4, </a:t>
          </a:r>
          <a:r>
            <a:rPr lang="ko-KR" altLang="en-US" sz="1100"/>
            <a:t>그외는 </a:t>
          </a:r>
          <a:r>
            <a:rPr lang="en-US" altLang="ko-KR" sz="1100"/>
            <a:t>3</a:t>
          </a:r>
        </a:p>
        <a:p>
          <a:pPr algn="l"/>
          <a:r>
            <a:rPr lang="ko-KR" altLang="en-US" sz="1100"/>
            <a:t>근무연수 </a:t>
          </a:r>
          <a:r>
            <a:rPr lang="en-US" altLang="ko-KR" sz="1100"/>
            <a:t>: </a:t>
          </a:r>
          <a:r>
            <a:rPr lang="ko-KR" altLang="en-US" sz="1100"/>
            <a:t>승진 기준일의 년도에서 승급일 년도를 뺀 값</a:t>
          </a:r>
        </a:p>
        <a:p>
          <a:pPr algn="l"/>
          <a:r>
            <a:rPr lang="ko-KR" altLang="en-US" sz="1100"/>
            <a:t>승격포인트 </a:t>
          </a:r>
          <a:r>
            <a:rPr lang="en-US" altLang="ko-KR" sz="1100"/>
            <a:t>: </a:t>
          </a:r>
          <a:r>
            <a:rPr lang="ko-KR" altLang="en-US" sz="1100"/>
            <a:t>직위가 대리 또는 사원은 </a:t>
          </a:r>
          <a:r>
            <a:rPr lang="en-US" altLang="ko-KR" sz="1100"/>
            <a:t>23, </a:t>
          </a:r>
          <a:r>
            <a:rPr lang="ko-KR" altLang="en-US" sz="1100"/>
            <a:t>그 외는 </a:t>
          </a:r>
          <a:r>
            <a:rPr lang="en-US" altLang="ko-KR" sz="1100"/>
            <a:t>25</a:t>
          </a:r>
        </a:p>
        <a:p>
          <a:pPr algn="l"/>
          <a:r>
            <a:rPr lang="ko-KR" altLang="en-US" sz="1100"/>
            <a:t>포인트합계 </a:t>
          </a:r>
          <a:r>
            <a:rPr lang="en-US" altLang="ko-KR" sz="1100"/>
            <a:t>: </a:t>
          </a:r>
          <a:r>
            <a:rPr lang="ko-KR" altLang="en-US" sz="1100"/>
            <a:t>인사고과 </a:t>
          </a:r>
          <a:r>
            <a:rPr lang="en-US" altLang="ko-KR" sz="1100"/>
            <a:t>+ </a:t>
          </a:r>
          <a:r>
            <a:rPr lang="ko-KR" altLang="en-US" sz="1100"/>
            <a:t>외국어 </a:t>
          </a:r>
          <a:r>
            <a:rPr lang="en-US" altLang="ko-KR" sz="1100"/>
            <a:t>+ </a:t>
          </a:r>
          <a:r>
            <a:rPr lang="ko-KR" altLang="en-US" sz="1100"/>
            <a:t>정보화 </a:t>
          </a:r>
          <a:r>
            <a:rPr lang="en-US" altLang="ko-KR" sz="1100"/>
            <a:t>+ 6</a:t>
          </a:r>
          <a:r>
            <a:rPr lang="ko-KR" altLang="en-US" sz="1100"/>
            <a:t>시그마가점 의 합계</a:t>
          </a:r>
        </a:p>
        <a:p>
          <a:pPr algn="l"/>
          <a:r>
            <a:rPr lang="ko-KR" altLang="en-US" sz="1100"/>
            <a:t>판단 </a:t>
          </a:r>
          <a:r>
            <a:rPr lang="en-US" altLang="ko-KR" sz="1100"/>
            <a:t>: </a:t>
          </a:r>
          <a:r>
            <a:rPr lang="ko-KR" altLang="en-US" sz="1100"/>
            <a:t>근무연수가 체류연수보다 작으면 체류년수부족</a:t>
          </a:r>
          <a:r>
            <a:rPr lang="en-US" altLang="ko-KR" sz="1100"/>
            <a:t>, </a:t>
          </a:r>
          <a:r>
            <a:rPr lang="ko-KR" altLang="en-US" sz="1100"/>
            <a:t>포인트합계가 승격포인트 이상이면 대상자</a:t>
          </a:r>
          <a:r>
            <a:rPr lang="en-US" altLang="ko-KR" sz="1100"/>
            <a:t>, </a:t>
          </a:r>
          <a:r>
            <a:rPr lang="ko-KR" altLang="en-US" sz="1100"/>
            <a:t>그렇지 않으면 포인트부족</a:t>
          </a:r>
        </a:p>
        <a:p>
          <a:pPr algn="l"/>
          <a:r>
            <a:rPr lang="ko-KR" altLang="en-US" sz="1100"/>
            <a:t>과락 </a:t>
          </a:r>
          <a:r>
            <a:rPr lang="en-US" altLang="ko-KR" sz="1100"/>
            <a:t>: </a:t>
          </a:r>
          <a:r>
            <a:rPr lang="ko-KR" altLang="en-US" sz="1100"/>
            <a:t>인사고과</a:t>
          </a:r>
          <a:r>
            <a:rPr lang="en-US" altLang="ko-KR" sz="1100"/>
            <a:t>, </a:t>
          </a:r>
          <a:r>
            <a:rPr lang="ko-KR" altLang="en-US" sz="1100"/>
            <a:t>외국어</a:t>
          </a:r>
          <a:r>
            <a:rPr lang="en-US" altLang="ko-KR" sz="1100"/>
            <a:t>, </a:t>
          </a:r>
          <a:r>
            <a:rPr lang="ko-KR" altLang="en-US" sz="1100"/>
            <a:t>정보화</a:t>
          </a:r>
          <a:r>
            <a:rPr lang="en-US" altLang="ko-KR" sz="1100"/>
            <a:t>, 6</a:t>
          </a:r>
          <a:r>
            <a:rPr lang="ko-KR" altLang="en-US" sz="1100"/>
            <a:t>시그마가점 중 적어도 </a:t>
          </a:r>
          <a:r>
            <a:rPr lang="en-US" altLang="ko-KR" sz="1100"/>
            <a:t>1</a:t>
          </a:r>
          <a:r>
            <a:rPr lang="ko-KR" altLang="en-US" sz="1100"/>
            <a:t>개가 </a:t>
          </a:r>
          <a:r>
            <a:rPr lang="en-US" altLang="ko-KR" sz="1100"/>
            <a:t>5</a:t>
          </a:r>
          <a:r>
            <a:rPr lang="ko-KR" altLang="en-US" sz="1100"/>
            <a:t>점 미만이면 과락</a:t>
          </a:r>
        </a:p>
        <a:p>
          <a:pPr algn="l"/>
          <a:endParaRPr lang="ko-KR" altLang="en-US" sz="1100"/>
        </a:p>
        <a:p>
          <a:pPr algn="l"/>
          <a:r>
            <a:rPr lang="ko-KR" altLang="en-US" sz="1100"/>
            <a:t>사번은 입력 시 </a:t>
          </a:r>
          <a:r>
            <a:rPr lang="en-US" altLang="ko-KR" sz="1100"/>
            <a:t>6</a:t>
          </a:r>
          <a:r>
            <a:rPr lang="ko-KR" altLang="en-US" sz="1100"/>
            <a:t>문자만 입력할 수 있도록 지정</a:t>
          </a:r>
        </a:p>
        <a:p>
          <a:pPr algn="l"/>
          <a:r>
            <a:rPr lang="ko-KR" altLang="en-US" sz="1100"/>
            <a:t>성별은 드롭다운 단추로 입력할 수 있도록 지정</a:t>
          </a:r>
        </a:p>
        <a:p>
          <a:pPr algn="l"/>
          <a:r>
            <a:rPr lang="ko-KR" altLang="en-US" sz="1100"/>
            <a:t>직위는 </a:t>
          </a:r>
          <a:r>
            <a:rPr lang="en-US" altLang="ko-KR" sz="1100"/>
            <a:t>[</a:t>
          </a:r>
          <a:r>
            <a:rPr lang="ko-KR" altLang="en-US" sz="1100"/>
            <a:t>직위목록</a:t>
          </a:r>
          <a:r>
            <a:rPr lang="en-US" altLang="ko-KR" sz="1100"/>
            <a:t>] </a:t>
          </a:r>
          <a:r>
            <a:rPr lang="ko-KR" altLang="en-US" sz="1100"/>
            <a:t>시트에 있는 직위에서만 선택할 수 있도록 지정</a:t>
          </a:r>
          <a:endParaRPr lang="en-US" altLang="ko-KR" sz="1100"/>
        </a:p>
        <a:p>
          <a:pPr algn="l"/>
          <a:endParaRPr lang="en-US" altLang="ko-KR" sz="1100"/>
        </a:p>
        <a:p>
          <a:pPr algn="l"/>
          <a:r>
            <a:rPr lang="ko-KR" altLang="en-US" sz="1100"/>
            <a:t>그림과 같이 </a:t>
          </a:r>
          <a:r>
            <a:rPr lang="en-US" altLang="ko-KR" sz="1100"/>
            <a:t>J:M </a:t>
          </a:r>
          <a:r>
            <a:rPr lang="ko-KR" altLang="en-US" sz="1100"/>
            <a:t>열은 데이터</a:t>
          </a:r>
          <a:r>
            <a:rPr lang="en-US" altLang="ko-KR" sz="1100"/>
            <a:t>-&gt;</a:t>
          </a:r>
          <a:r>
            <a:rPr lang="ko-KR" altLang="en-US" sz="1100"/>
            <a:t>윤곽선</a:t>
          </a:r>
          <a:r>
            <a:rPr lang="en-US" altLang="ko-KR" sz="1100"/>
            <a:t>-&gt;</a:t>
          </a:r>
          <a:r>
            <a:rPr lang="ko-KR" altLang="en-US" sz="1100"/>
            <a:t>그룹으로 선택</a:t>
          </a:r>
        </a:p>
      </xdr:txBody>
    </xdr:sp>
    <xdr:clientData/>
  </xdr:twoCellAnchor>
  <xdr:twoCellAnchor editAs="oneCell">
    <xdr:from>
      <xdr:col>14</xdr:col>
      <xdr:colOff>152400</xdr:colOff>
      <xdr:row>15</xdr:row>
      <xdr:rowOff>100550</xdr:rowOff>
    </xdr:from>
    <xdr:to>
      <xdr:col>23</xdr:col>
      <xdr:colOff>456019</xdr:colOff>
      <xdr:row>30</xdr:row>
      <xdr:rowOff>123286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10450" y="3643850"/>
          <a:ext cx="6933019" cy="31659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944562</xdr:colOff>
      <xdr:row>11</xdr:row>
      <xdr:rowOff>87312</xdr:rowOff>
    </xdr:from>
    <xdr:to>
      <xdr:col>5</xdr:col>
      <xdr:colOff>301624</xdr:colOff>
      <xdr:row>19</xdr:row>
      <xdr:rowOff>164010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5375" y="2865437"/>
          <a:ext cx="4659312" cy="172769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</xdr:colOff>
      <xdr:row>15</xdr:row>
      <xdr:rowOff>47625</xdr:rowOff>
    </xdr:from>
    <xdr:to>
      <xdr:col>11</xdr:col>
      <xdr:colOff>541844</xdr:colOff>
      <xdr:row>36</xdr:row>
      <xdr:rowOff>56699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0" y="3810000"/>
          <a:ext cx="8647619" cy="360952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12</xdr:row>
      <xdr:rowOff>182563</xdr:rowOff>
    </xdr:from>
    <xdr:to>
      <xdr:col>8</xdr:col>
      <xdr:colOff>453363</xdr:colOff>
      <xdr:row>26</xdr:row>
      <xdr:rowOff>140932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6000" y="3055938"/>
          <a:ext cx="5295238" cy="284761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0</xdr:rowOff>
    </xdr:from>
    <xdr:to>
      <xdr:col>7</xdr:col>
      <xdr:colOff>337705</xdr:colOff>
      <xdr:row>32</xdr:row>
      <xdr:rowOff>154564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5409" y="3688773"/>
          <a:ext cx="7230341" cy="368747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276225</xdr:colOff>
      <xdr:row>1</xdr:row>
      <xdr:rowOff>57150</xdr:rowOff>
    </xdr:from>
    <xdr:to>
      <xdr:col>18</xdr:col>
      <xdr:colOff>65927</xdr:colOff>
      <xdr:row>27</xdr:row>
      <xdr:rowOff>27896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48425" y="314325"/>
          <a:ext cx="5980952" cy="542857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han/Documents/&#53685;&#54633;%20&#47928;&#49436;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통합 문서4"/>
      <sheetName val="브랜드목록"/>
      <sheetName val="직위목록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4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I14"/>
  <sheetViews>
    <sheetView workbookViewId="0">
      <selection activeCell="G7" sqref="G7"/>
    </sheetView>
  </sheetViews>
  <sheetFormatPr defaultRowHeight="16.5"/>
  <cols>
    <col min="1" max="1" width="1.625" customWidth="1"/>
    <col min="2" max="2" width="6.75" customWidth="1"/>
    <col min="3" max="3" width="12.375" customWidth="1"/>
    <col min="4" max="4" width="10.625" customWidth="1"/>
    <col min="5" max="5" width="7.875" customWidth="1"/>
    <col min="6" max="6" width="9.375" customWidth="1"/>
    <col min="7" max="9" width="13" customWidth="1"/>
  </cols>
  <sheetData>
    <row r="2" spans="2:9">
      <c r="B2" t="s">
        <v>0</v>
      </c>
    </row>
    <row r="4" spans="2:9">
      <c r="B4" t="s">
        <v>1</v>
      </c>
      <c r="C4" t="s">
        <v>2</v>
      </c>
      <c r="D4" t="s">
        <v>3</v>
      </c>
      <c r="G4" t="s">
        <v>4</v>
      </c>
      <c r="H4" t="s">
        <v>5</v>
      </c>
      <c r="I4" t="s">
        <v>6</v>
      </c>
    </row>
    <row r="5" spans="2:9">
      <c r="B5">
        <v>1</v>
      </c>
      <c r="C5" s="1"/>
      <c r="D5" t="s">
        <v>7</v>
      </c>
      <c r="E5">
        <v>3</v>
      </c>
      <c r="F5">
        <v>3305</v>
      </c>
      <c r="G5">
        <v>1534000</v>
      </c>
      <c r="H5">
        <v>1652300</v>
      </c>
      <c r="I5" s="2"/>
    </row>
    <row r="6" spans="2:9">
      <c r="D6" t="s">
        <v>8</v>
      </c>
      <c r="E6">
        <v>1</v>
      </c>
      <c r="F6">
        <v>1065</v>
      </c>
      <c r="G6">
        <v>624500</v>
      </c>
      <c r="H6">
        <v>532600</v>
      </c>
      <c r="I6" s="2"/>
    </row>
    <row r="7" spans="2:9">
      <c r="D7" t="s">
        <v>9</v>
      </c>
      <c r="E7">
        <v>2</v>
      </c>
      <c r="F7">
        <v>2251</v>
      </c>
      <c r="G7">
        <v>1023400</v>
      </c>
      <c r="H7">
        <v>1125700</v>
      </c>
      <c r="I7" s="2"/>
    </row>
    <row r="8" spans="2:9">
      <c r="D8" t="s">
        <v>10</v>
      </c>
      <c r="E8">
        <v>1</v>
      </c>
      <c r="F8">
        <v>1316</v>
      </c>
      <c r="G8">
        <v>725600</v>
      </c>
      <c r="H8">
        <v>658200</v>
      </c>
      <c r="I8" s="2"/>
    </row>
    <row r="9" spans="2:9">
      <c r="D9" t="s">
        <v>11</v>
      </c>
      <c r="E9">
        <v>2</v>
      </c>
      <c r="F9">
        <v>1996</v>
      </c>
      <c r="G9">
        <v>985620</v>
      </c>
      <c r="H9">
        <v>997800</v>
      </c>
      <c r="I9" s="2"/>
    </row>
    <row r="10" spans="2:9">
      <c r="D10" t="s">
        <v>12</v>
      </c>
      <c r="E10">
        <v>4</v>
      </c>
      <c r="F10">
        <v>3971</v>
      </c>
      <c r="G10">
        <v>2056000</v>
      </c>
      <c r="H10">
        <v>1985260</v>
      </c>
      <c r="I10" s="2"/>
    </row>
    <row r="11" spans="2:9">
      <c r="E11">
        <v>1</v>
      </c>
      <c r="F11">
        <v>1451</v>
      </c>
      <c r="G11">
        <v>652300</v>
      </c>
      <c r="H11">
        <v>725600</v>
      </c>
      <c r="I11" s="2"/>
    </row>
    <row r="12" spans="2:9">
      <c r="B12" s="3" t="s">
        <v>13</v>
      </c>
      <c r="C12" s="3"/>
    </row>
    <row r="13" spans="2:9">
      <c r="B13" s="3" t="s">
        <v>14</v>
      </c>
      <c r="C13" s="3"/>
    </row>
    <row r="14" spans="2:9">
      <c r="C14" s="3"/>
    </row>
  </sheetData>
  <dataConsolidate/>
  <phoneticPr fontId="4" type="noConversion"/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showGridLines="0" workbookViewId="0">
      <selection activeCell="H32" sqref="H32"/>
    </sheetView>
  </sheetViews>
  <sheetFormatPr defaultRowHeight="16.5"/>
  <cols>
    <col min="1" max="1" width="1.625" customWidth="1"/>
    <col min="2" max="3" width="12.875" customWidth="1"/>
    <col min="4" max="4" width="10" customWidth="1"/>
    <col min="5" max="5" width="11" style="2" customWidth="1"/>
    <col min="6" max="6" width="10.625" style="2" customWidth="1"/>
    <col min="7" max="7" width="9.75" style="2" customWidth="1"/>
    <col min="8" max="8" width="23.875" style="42" customWidth="1"/>
    <col min="9" max="9" width="9.75" style="2" customWidth="1"/>
    <col min="10" max="10" width="11.25" customWidth="1"/>
  </cols>
  <sheetData>
    <row r="1" spans="2:11" ht="9.9499999999999993" customHeight="1"/>
    <row r="2" spans="2:11" ht="21.95" customHeight="1">
      <c r="B2" s="230" t="s">
        <v>106</v>
      </c>
      <c r="C2" s="230"/>
      <c r="D2" s="230"/>
      <c r="E2" s="230"/>
      <c r="F2" s="230"/>
      <c r="G2" s="230"/>
      <c r="H2" s="230"/>
      <c r="I2" s="230"/>
      <c r="J2" s="230"/>
    </row>
    <row r="3" spans="2:11" ht="9.9499999999999993" customHeight="1">
      <c r="B3" s="56"/>
      <c r="C3" s="56"/>
      <c r="D3" s="56"/>
      <c r="E3" s="56"/>
      <c r="F3" s="56"/>
      <c r="G3" s="56"/>
      <c r="H3" s="56"/>
      <c r="I3" s="56"/>
    </row>
    <row r="4" spans="2:11" ht="20.100000000000001" customHeight="1">
      <c r="B4" s="57" t="s">
        <v>138</v>
      </c>
      <c r="C4" s="44"/>
      <c r="E4"/>
      <c r="F4"/>
      <c r="G4"/>
      <c r="H4"/>
      <c r="I4"/>
    </row>
    <row r="5" spans="2:11" ht="15" customHeight="1"/>
    <row r="6" spans="2:11" ht="18" customHeight="1">
      <c r="B6" s="46" t="s">
        <v>108</v>
      </c>
      <c r="C6" s="46" t="s">
        <v>138</v>
      </c>
      <c r="D6" s="47" t="s">
        <v>110</v>
      </c>
      <c r="E6" s="47" t="s">
        <v>111</v>
      </c>
      <c r="F6" s="47" t="s">
        <v>112</v>
      </c>
      <c r="G6" s="47" t="s">
        <v>113</v>
      </c>
      <c r="H6" s="47" t="s">
        <v>114</v>
      </c>
      <c r="I6" s="49" t="s">
        <v>115</v>
      </c>
      <c r="J6" s="49" t="s">
        <v>116</v>
      </c>
    </row>
    <row r="7" spans="2:11" ht="18" customHeight="1">
      <c r="B7" s="50" t="s">
        <v>117</v>
      </c>
      <c r="C7" s="50" t="s">
        <v>139</v>
      </c>
      <c r="D7" s="50">
        <v>3</v>
      </c>
      <c r="E7" s="58">
        <v>12</v>
      </c>
      <c r="F7" s="59">
        <v>5271</v>
      </c>
      <c r="G7" s="59">
        <v>672</v>
      </c>
      <c r="H7" s="59">
        <f t="shared" ref="H7:H21" si="0">F7*G7</f>
        <v>3542112</v>
      </c>
      <c r="I7" s="59">
        <v>657</v>
      </c>
      <c r="J7" s="55">
        <f t="shared" ref="J7:J21" si="1">G7/I7-1</f>
        <v>2.2831050228310446E-2</v>
      </c>
      <c r="K7" s="60"/>
    </row>
    <row r="8" spans="2:11" ht="18" customHeight="1">
      <c r="B8" s="50" t="s">
        <v>119</v>
      </c>
      <c r="C8" s="50" t="s">
        <v>140</v>
      </c>
      <c r="D8" s="50">
        <v>7</v>
      </c>
      <c r="E8" s="58">
        <v>24</v>
      </c>
      <c r="F8" s="59">
        <v>5078</v>
      </c>
      <c r="G8" s="59">
        <v>456</v>
      </c>
      <c r="H8" s="59">
        <f t="shared" si="0"/>
        <v>2315568</v>
      </c>
      <c r="I8" s="59">
        <v>401</v>
      </c>
      <c r="J8" s="55">
        <f t="shared" si="1"/>
        <v>0.13715710723192021</v>
      </c>
      <c r="K8" s="60"/>
    </row>
    <row r="9" spans="2:11" ht="18" customHeight="1">
      <c r="B9" s="50" t="s">
        <v>121</v>
      </c>
      <c r="C9" s="50" t="s">
        <v>139</v>
      </c>
      <c r="D9" s="50">
        <v>1</v>
      </c>
      <c r="E9" s="58">
        <v>24</v>
      </c>
      <c r="F9" s="59">
        <v>3074</v>
      </c>
      <c r="G9" s="59">
        <v>312</v>
      </c>
      <c r="H9" s="59">
        <f t="shared" si="0"/>
        <v>959088</v>
      </c>
      <c r="I9" s="59">
        <v>365</v>
      </c>
      <c r="J9" s="55">
        <f t="shared" si="1"/>
        <v>-0.14520547945205475</v>
      </c>
      <c r="K9" s="60"/>
    </row>
    <row r="10" spans="2:11" ht="18" customHeight="1">
      <c r="B10" s="50" t="s">
        <v>122</v>
      </c>
      <c r="C10" s="50" t="s">
        <v>141</v>
      </c>
      <c r="D10" s="50">
        <v>4</v>
      </c>
      <c r="E10" s="58">
        <v>10</v>
      </c>
      <c r="F10" s="59">
        <v>5180</v>
      </c>
      <c r="G10" s="59">
        <v>190</v>
      </c>
      <c r="H10" s="59">
        <f t="shared" si="0"/>
        <v>984200</v>
      </c>
      <c r="I10" s="59">
        <v>190</v>
      </c>
      <c r="J10" s="55">
        <f t="shared" si="1"/>
        <v>0</v>
      </c>
      <c r="K10" s="60"/>
    </row>
    <row r="11" spans="2:11" ht="18" customHeight="1">
      <c r="B11" s="50" t="s">
        <v>124</v>
      </c>
      <c r="C11" s="50" t="s">
        <v>125</v>
      </c>
      <c r="D11" s="50">
        <v>1</v>
      </c>
      <c r="E11" s="58">
        <v>6</v>
      </c>
      <c r="F11" s="59">
        <v>11205</v>
      </c>
      <c r="G11" s="59">
        <v>246</v>
      </c>
      <c r="H11" s="59">
        <f t="shared" si="0"/>
        <v>2756430</v>
      </c>
      <c r="I11" s="59">
        <v>200</v>
      </c>
      <c r="J11" s="55">
        <f t="shared" si="1"/>
        <v>0.22999999999999998</v>
      </c>
      <c r="K11" s="60"/>
    </row>
    <row r="12" spans="2:11" ht="18" customHeight="1">
      <c r="B12" s="50" t="s">
        <v>126</v>
      </c>
      <c r="C12" s="50" t="s">
        <v>140</v>
      </c>
      <c r="D12" s="50">
        <v>7</v>
      </c>
      <c r="E12" s="58">
        <v>24</v>
      </c>
      <c r="F12" s="59">
        <v>5078</v>
      </c>
      <c r="G12" s="59">
        <v>456</v>
      </c>
      <c r="H12" s="59">
        <f t="shared" si="0"/>
        <v>2315568</v>
      </c>
      <c r="I12" s="59">
        <v>400</v>
      </c>
      <c r="J12" s="55">
        <f t="shared" si="1"/>
        <v>0.1399999999999999</v>
      </c>
      <c r="K12" s="60"/>
    </row>
    <row r="13" spans="2:11" ht="18" customHeight="1">
      <c r="B13" s="50" t="s">
        <v>127</v>
      </c>
      <c r="C13" s="50" t="s">
        <v>139</v>
      </c>
      <c r="D13" s="50">
        <v>3</v>
      </c>
      <c r="E13" s="58">
        <v>12</v>
      </c>
      <c r="F13" s="59">
        <v>5271</v>
      </c>
      <c r="G13" s="59">
        <v>996</v>
      </c>
      <c r="H13" s="59">
        <f t="shared" si="0"/>
        <v>5249916</v>
      </c>
      <c r="I13" s="59">
        <v>996</v>
      </c>
      <c r="J13" s="55">
        <f t="shared" si="1"/>
        <v>0</v>
      </c>
      <c r="K13" s="60"/>
    </row>
    <row r="14" spans="2:11" ht="18" customHeight="1">
      <c r="B14" s="50" t="s">
        <v>128</v>
      </c>
      <c r="C14" s="50" t="s">
        <v>129</v>
      </c>
      <c r="D14" s="50">
        <v>1</v>
      </c>
      <c r="E14" s="58">
        <v>12</v>
      </c>
      <c r="F14" s="59">
        <v>8175</v>
      </c>
      <c r="G14" s="59">
        <v>288</v>
      </c>
      <c r="H14" s="59">
        <f t="shared" si="0"/>
        <v>2354400</v>
      </c>
      <c r="I14" s="59">
        <v>300</v>
      </c>
      <c r="J14" s="55">
        <f t="shared" si="1"/>
        <v>-4.0000000000000036E-2</v>
      </c>
      <c r="K14" s="60"/>
    </row>
    <row r="15" spans="2:11" ht="18" customHeight="1">
      <c r="B15" s="50" t="s">
        <v>130</v>
      </c>
      <c r="C15" s="50" t="s">
        <v>140</v>
      </c>
      <c r="D15" s="50">
        <v>9</v>
      </c>
      <c r="E15" s="58">
        <v>24</v>
      </c>
      <c r="F15" s="59">
        <v>5078</v>
      </c>
      <c r="G15" s="59">
        <v>888</v>
      </c>
      <c r="H15" s="59">
        <f t="shared" si="0"/>
        <v>4509264</v>
      </c>
      <c r="I15" s="59">
        <v>1000</v>
      </c>
      <c r="J15" s="55">
        <f t="shared" si="1"/>
        <v>-0.11199999999999999</v>
      </c>
      <c r="K15" s="60"/>
    </row>
    <row r="16" spans="2:11" ht="18" customHeight="1">
      <c r="B16" s="50" t="s">
        <v>131</v>
      </c>
      <c r="C16" s="50" t="s">
        <v>139</v>
      </c>
      <c r="D16" s="50">
        <v>1</v>
      </c>
      <c r="E16" s="58">
        <v>24</v>
      </c>
      <c r="F16" s="59">
        <v>3513</v>
      </c>
      <c r="G16" s="59">
        <v>384</v>
      </c>
      <c r="H16" s="59">
        <f t="shared" si="0"/>
        <v>1348992</v>
      </c>
      <c r="I16" s="59">
        <v>200</v>
      </c>
      <c r="J16" s="55">
        <f t="shared" si="1"/>
        <v>0.91999999999999993</v>
      </c>
      <c r="K16" s="60"/>
    </row>
    <row r="17" spans="2:11" ht="18" customHeight="1">
      <c r="B17" s="50" t="s">
        <v>132</v>
      </c>
      <c r="C17" s="50" t="s">
        <v>139</v>
      </c>
      <c r="D17" s="50">
        <v>1</v>
      </c>
      <c r="E17" s="58">
        <v>24</v>
      </c>
      <c r="F17" s="59">
        <v>3074</v>
      </c>
      <c r="G17" s="59">
        <v>312</v>
      </c>
      <c r="H17" s="59">
        <f t="shared" si="0"/>
        <v>959088</v>
      </c>
      <c r="I17" s="59">
        <v>200</v>
      </c>
      <c r="J17" s="55">
        <f t="shared" si="1"/>
        <v>0.56000000000000005</v>
      </c>
      <c r="K17" s="60"/>
    </row>
    <row r="18" spans="2:11" ht="18" customHeight="1">
      <c r="B18" s="50" t="s">
        <v>133</v>
      </c>
      <c r="C18" s="50" t="s">
        <v>140</v>
      </c>
      <c r="D18" s="50">
        <v>5</v>
      </c>
      <c r="E18" s="58">
        <v>24</v>
      </c>
      <c r="F18" s="59">
        <v>5078</v>
      </c>
      <c r="G18" s="59">
        <v>1056</v>
      </c>
      <c r="H18" s="59">
        <f t="shared" si="0"/>
        <v>5362368</v>
      </c>
      <c r="I18" s="59">
        <v>1100</v>
      </c>
      <c r="J18" s="55">
        <f t="shared" si="1"/>
        <v>-4.0000000000000036E-2</v>
      </c>
      <c r="K18" s="60"/>
    </row>
    <row r="19" spans="2:11" ht="18" customHeight="1">
      <c r="B19" s="50" t="s">
        <v>134</v>
      </c>
      <c r="C19" s="50" t="s">
        <v>135</v>
      </c>
      <c r="D19" s="50">
        <v>2</v>
      </c>
      <c r="E19" s="58">
        <v>6</v>
      </c>
      <c r="F19" s="59">
        <v>11205</v>
      </c>
      <c r="G19" s="59">
        <v>222</v>
      </c>
      <c r="H19" s="59">
        <f t="shared" si="0"/>
        <v>2487510</v>
      </c>
      <c r="I19" s="59">
        <v>200</v>
      </c>
      <c r="J19" s="55">
        <f t="shared" si="1"/>
        <v>0.1100000000000001</v>
      </c>
      <c r="K19" s="60"/>
    </row>
    <row r="20" spans="2:11" ht="18" customHeight="1">
      <c r="B20" s="50" t="s">
        <v>136</v>
      </c>
      <c r="C20" s="50" t="s">
        <v>141</v>
      </c>
      <c r="D20" s="50">
        <v>5</v>
      </c>
      <c r="E20" s="58">
        <v>10</v>
      </c>
      <c r="F20" s="59">
        <v>5340</v>
      </c>
      <c r="G20" s="59">
        <v>180</v>
      </c>
      <c r="H20" s="59">
        <f t="shared" si="0"/>
        <v>961200</v>
      </c>
      <c r="I20" s="59">
        <v>150</v>
      </c>
      <c r="J20" s="55">
        <f t="shared" si="1"/>
        <v>0.19999999999999996</v>
      </c>
      <c r="K20" s="60"/>
    </row>
    <row r="21" spans="2:11" ht="18" customHeight="1">
      <c r="B21" s="50" t="s">
        <v>137</v>
      </c>
      <c r="C21" s="50" t="s">
        <v>141</v>
      </c>
      <c r="D21" s="50">
        <v>10</v>
      </c>
      <c r="E21" s="58">
        <v>10</v>
      </c>
      <c r="F21" s="59">
        <v>3968</v>
      </c>
      <c r="G21" s="59">
        <v>1330</v>
      </c>
      <c r="H21" s="59">
        <f t="shared" si="0"/>
        <v>5277440</v>
      </c>
      <c r="I21" s="59">
        <v>1000</v>
      </c>
      <c r="J21" s="55">
        <f t="shared" si="1"/>
        <v>0.33000000000000007</v>
      </c>
      <c r="K21" s="60"/>
    </row>
  </sheetData>
  <mergeCells count="1">
    <mergeCell ref="B2:J2"/>
  </mergeCells>
  <phoneticPr fontId="4" type="noConversion"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" sqref="B1"/>
    </sheetView>
  </sheetViews>
  <sheetFormatPr defaultRowHeight="16.5"/>
  <sheetData/>
  <phoneticPr fontId="4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8"/>
  <sheetViews>
    <sheetView showGridLines="0" zoomScaleNormal="100" zoomScaleSheetLayoutView="100" workbookViewId="0">
      <selection activeCell="K12" sqref="K12"/>
    </sheetView>
  </sheetViews>
  <sheetFormatPr defaultRowHeight="16.5"/>
  <cols>
    <col min="1" max="1" width="1.625" style="62" customWidth="1"/>
    <col min="2" max="2" width="9.375" style="62" customWidth="1"/>
    <col min="3" max="3" width="30.5" style="62" customWidth="1"/>
    <col min="4" max="6" width="9.625" style="62" customWidth="1"/>
    <col min="7" max="7" width="9" style="62" customWidth="1"/>
    <col min="8" max="16384" width="9" style="62"/>
  </cols>
  <sheetData>
    <row r="2" spans="2:7" ht="33.75" customHeight="1">
      <c r="B2" s="237" t="s">
        <v>142</v>
      </c>
      <c r="C2" s="238"/>
      <c r="D2" s="238"/>
      <c r="E2" s="238"/>
      <c r="F2" s="238"/>
      <c r="G2" s="238"/>
    </row>
    <row r="4" spans="2:7" ht="20.25" customHeight="1">
      <c r="B4" s="239">
        <v>39528</v>
      </c>
      <c r="C4" s="239"/>
      <c r="E4" s="240" t="s">
        <v>143</v>
      </c>
      <c r="F4" s="240"/>
      <c r="G4" s="240"/>
    </row>
    <row r="5" spans="2:7" ht="20.25" customHeight="1">
      <c r="B5" s="241" t="s">
        <v>144</v>
      </c>
      <c r="C5" s="241"/>
      <c r="E5" s="240" t="s">
        <v>145</v>
      </c>
      <c r="F5" s="240"/>
      <c r="G5" s="240"/>
    </row>
    <row r="6" spans="2:7" ht="20.25" customHeight="1">
      <c r="B6" s="241"/>
      <c r="C6" s="241"/>
      <c r="E6" s="240" t="s">
        <v>146</v>
      </c>
      <c r="F6" s="240"/>
      <c r="G6" s="240"/>
    </row>
    <row r="7" spans="2:7" ht="20.25" customHeight="1">
      <c r="B7" s="242" t="s">
        <v>147</v>
      </c>
      <c r="C7" s="242"/>
      <c r="E7" s="63"/>
      <c r="F7" s="63"/>
      <c r="G7" s="63"/>
    </row>
    <row r="8" spans="2:7" ht="39" customHeight="1">
      <c r="B8" s="243" t="s">
        <v>148</v>
      </c>
      <c r="C8" s="244"/>
      <c r="D8" s="245">
        <f>F28</f>
        <v>1782550.0000000002</v>
      </c>
      <c r="E8" s="245"/>
      <c r="F8" s="245"/>
      <c r="G8" s="245"/>
    </row>
    <row r="9" spans="2:7" ht="7.5" customHeight="1" thickBot="1"/>
    <row r="10" spans="2:7" ht="20.100000000000001" customHeight="1">
      <c r="B10" s="64" t="s">
        <v>149</v>
      </c>
      <c r="C10" s="65" t="s">
        <v>150</v>
      </c>
      <c r="D10" s="65" t="s">
        <v>151</v>
      </c>
      <c r="E10" s="65" t="s">
        <v>113</v>
      </c>
      <c r="F10" s="65" t="s">
        <v>152</v>
      </c>
      <c r="G10" s="66" t="s">
        <v>153</v>
      </c>
    </row>
    <row r="11" spans="2:7" ht="20.100000000000001" customHeight="1">
      <c r="B11" s="67" t="s">
        <v>154</v>
      </c>
      <c r="C11" s="68" t="str">
        <f>VLOOKUP(거래명세표!B11,제품별매출현황!$B$5:$I$119,2,0)</f>
        <v>주스바비트윈</v>
      </c>
      <c r="D11" s="69">
        <f>VLOOKUP(거래명세표!B11,제품별매출현황!$B$5:$I$119,6,0)</f>
        <v>10300</v>
      </c>
      <c r="E11" s="70">
        <v>20</v>
      </c>
      <c r="F11" s="69">
        <f t="shared" ref="F11:F20" si="0">IF(D11&lt;&gt;"",E11*D11,"")</f>
        <v>206000</v>
      </c>
      <c r="G11" s="71"/>
    </row>
    <row r="12" spans="2:7" ht="20.100000000000001" customHeight="1">
      <c r="B12" s="67" t="s">
        <v>119</v>
      </c>
      <c r="C12" s="68" t="str">
        <f>VLOOKUP(거래명세표!B12,제품별매출현황!$B$5:$I$119,2,0)</f>
        <v>치간치솔</v>
      </c>
      <c r="D12" s="69">
        <f>VLOOKUP(거래명세표!B12,제품별매출현황!$B$5:$I$119,6,0)</f>
        <v>6900</v>
      </c>
      <c r="E12" s="70">
        <v>10</v>
      </c>
      <c r="F12" s="69">
        <f t="shared" si="0"/>
        <v>69000</v>
      </c>
      <c r="G12" s="71"/>
    </row>
    <row r="13" spans="2:7" ht="20.100000000000001" customHeight="1">
      <c r="B13" s="67" t="s">
        <v>121</v>
      </c>
      <c r="C13" s="68" t="str">
        <f>VLOOKUP(거래명세표!B13,제품별매출현황!$B$5:$I$119,2,0)</f>
        <v>치간치솔리필원통형</v>
      </c>
      <c r="D13" s="69">
        <f>VLOOKUP(거래명세표!B13,제품별매출현황!$B$5:$I$119,6,0)</f>
        <v>6000</v>
      </c>
      <c r="E13" s="70">
        <v>20</v>
      </c>
      <c r="F13" s="69">
        <f t="shared" si="0"/>
        <v>120000</v>
      </c>
      <c r="G13" s="71"/>
    </row>
    <row r="14" spans="2:7" ht="20.100000000000001" customHeight="1">
      <c r="B14" s="67" t="s">
        <v>122</v>
      </c>
      <c r="C14" s="68" t="str">
        <f>VLOOKUP(거래명세표!B14,제품별매출현황!$B$5:$I$119,2,0)</f>
        <v>주스배트맨트윈팩</v>
      </c>
      <c r="D14" s="69">
        <f>VLOOKUP(거래명세표!B14,제품별매출현황!$B$5:$I$119,6,0)</f>
        <v>10300</v>
      </c>
      <c r="E14" s="70">
        <v>20</v>
      </c>
      <c r="F14" s="69">
        <f t="shared" si="0"/>
        <v>206000</v>
      </c>
      <c r="G14" s="71"/>
    </row>
    <row r="15" spans="2:7" ht="20.100000000000001" customHeight="1">
      <c r="B15" s="67" t="s">
        <v>124</v>
      </c>
      <c r="C15" s="68" t="str">
        <f>VLOOKUP(거래명세표!B15,제품별매출현황!$B$5:$I$119,2,0)</f>
        <v>치간치솔리필원추형</v>
      </c>
      <c r="D15" s="69">
        <f>VLOOKUP(거래명세표!B15,제품별매출현황!$B$5:$I$119,6,0)</f>
        <v>6000</v>
      </c>
      <c r="E15" s="70">
        <v>10</v>
      </c>
      <c r="F15" s="69">
        <f t="shared" si="0"/>
        <v>60000</v>
      </c>
      <c r="G15" s="71"/>
    </row>
    <row r="16" spans="2:7" ht="20.100000000000001" customHeight="1">
      <c r="B16" s="67" t="s">
        <v>126</v>
      </c>
      <c r="C16" s="68" t="str">
        <f>VLOOKUP(거래명세표!B16,제품별매출현황!$B$5:$I$119,2,0)</f>
        <v>컬러케어샴푸850ML</v>
      </c>
      <c r="D16" s="69">
        <f>VLOOKUP(거래명세표!B16,제품별매출현황!$B$5:$I$119,6,0)</f>
        <v>21800</v>
      </c>
      <c r="E16" s="70">
        <v>5</v>
      </c>
      <c r="F16" s="69">
        <f t="shared" si="0"/>
        <v>109000</v>
      </c>
      <c r="G16" s="71"/>
    </row>
    <row r="17" spans="2:7" ht="20.100000000000001" customHeight="1">
      <c r="B17" s="67" t="s">
        <v>127</v>
      </c>
      <c r="C17" s="68" t="str">
        <f>VLOOKUP(거래명세표!B17,제품별매출현황!$B$5:$I$119,2,0)</f>
        <v>보드란에어비치형무향본체130g</v>
      </c>
      <c r="D17" s="69">
        <f>VLOOKUP(거래명세표!B17,제품별매출현황!$B$5:$I$119,6,0)</f>
        <v>9900</v>
      </c>
      <c r="E17" s="70">
        <v>10</v>
      </c>
      <c r="F17" s="69">
        <f t="shared" si="0"/>
        <v>99000</v>
      </c>
      <c r="G17" s="71"/>
    </row>
    <row r="18" spans="2:7" ht="20.100000000000001" customHeight="1">
      <c r="B18" s="67" t="s">
        <v>128</v>
      </c>
      <c r="C18" s="68" t="str">
        <f>VLOOKUP(거래명세표!B18,제품별매출현황!$B$5:$I$119,2,0)</f>
        <v>클레이왁스</v>
      </c>
      <c r="D18" s="69">
        <f>VLOOKUP(거래명세표!B18,제품별매출현황!$B$5:$I$119,6,0)</f>
        <v>15900</v>
      </c>
      <c r="E18" s="70">
        <v>5</v>
      </c>
      <c r="F18" s="69">
        <f t="shared" si="0"/>
        <v>79500</v>
      </c>
      <c r="G18" s="71"/>
    </row>
    <row r="19" spans="2:7" ht="20.100000000000001" customHeight="1">
      <c r="B19" s="67" t="s">
        <v>130</v>
      </c>
      <c r="C19" s="68" t="str">
        <f>VLOOKUP(거래명세표!B19,제품별매출현황!$B$5:$I$119,2,0)</f>
        <v>보드란에어비치형그린본체130g</v>
      </c>
      <c r="D19" s="69">
        <f>VLOOKUP(거래명세표!B19,제품별매출현황!$B$5:$I$119,6,0)</f>
        <v>9900</v>
      </c>
      <c r="E19" s="70">
        <v>20</v>
      </c>
      <c r="F19" s="69">
        <f t="shared" si="0"/>
        <v>198000</v>
      </c>
      <c r="G19" s="71"/>
    </row>
    <row r="20" spans="2:7" ht="20.100000000000001" customHeight="1">
      <c r="B20" s="67" t="s">
        <v>131</v>
      </c>
      <c r="C20" s="68" t="str">
        <f>VLOOKUP(거래명세표!B20,제품별매출현황!$B$5:$I$119,2,0)</f>
        <v>뉴뉴그린날개중80p</v>
      </c>
      <c r="D20" s="69">
        <f>VLOOKUP(거래명세표!B20,제품별매출현황!$B$5:$I$119,6,0)</f>
        <v>31600</v>
      </c>
      <c r="E20" s="70">
        <v>15</v>
      </c>
      <c r="F20" s="69">
        <f t="shared" si="0"/>
        <v>474000</v>
      </c>
      <c r="G20" s="71"/>
    </row>
    <row r="21" spans="2:7" ht="20.100000000000001" customHeight="1">
      <c r="B21" s="67">
        <v>11</v>
      </c>
      <c r="C21" s="68"/>
      <c r="D21" s="69"/>
      <c r="E21" s="70"/>
      <c r="F21" s="69"/>
      <c r="G21" s="71"/>
    </row>
    <row r="22" spans="2:7" ht="20.100000000000001" customHeight="1">
      <c r="B22" s="67">
        <v>12</v>
      </c>
      <c r="C22" s="68"/>
      <c r="D22" s="69"/>
      <c r="E22" s="70"/>
      <c r="F22" s="69"/>
      <c r="G22" s="71"/>
    </row>
    <row r="23" spans="2:7" ht="20.100000000000001" customHeight="1">
      <c r="B23" s="67">
        <v>13</v>
      </c>
      <c r="C23" s="68"/>
      <c r="D23" s="69"/>
      <c r="E23" s="70"/>
      <c r="F23" s="69"/>
      <c r="G23" s="71"/>
    </row>
    <row r="24" spans="2:7" ht="20.100000000000001" customHeight="1">
      <c r="B24" s="67">
        <v>14</v>
      </c>
      <c r="C24" s="68"/>
      <c r="D24" s="69"/>
      <c r="E24" s="70"/>
      <c r="F24" s="69"/>
      <c r="G24" s="71"/>
    </row>
    <row r="25" spans="2:7" ht="20.100000000000001" customHeight="1">
      <c r="B25" s="67">
        <v>15</v>
      </c>
      <c r="C25" s="68"/>
      <c r="D25" s="69"/>
      <c r="E25" s="70"/>
      <c r="F25" s="69"/>
      <c r="G25" s="71"/>
    </row>
    <row r="26" spans="2:7" ht="20.100000000000001" customHeight="1" thickBot="1">
      <c r="B26" s="72">
        <v>16</v>
      </c>
      <c r="C26" s="73"/>
      <c r="D26" s="74"/>
      <c r="E26" s="75"/>
      <c r="F26" s="74" t="str">
        <f>IF(D26&lt;&gt;"",E26*D26,"")</f>
        <v/>
      </c>
      <c r="G26" s="76"/>
    </row>
    <row r="27" spans="2:7" ht="20.100000000000001" customHeight="1" thickTop="1">
      <c r="B27" s="246" t="s">
        <v>155</v>
      </c>
      <c r="C27" s="247"/>
      <c r="D27" s="247"/>
      <c r="E27" s="247"/>
      <c r="F27" s="248">
        <f>SUM(F11:F26)</f>
        <v>1620500</v>
      </c>
      <c r="G27" s="249"/>
    </row>
    <row r="28" spans="2:7" ht="20.100000000000001" customHeight="1" thickBot="1">
      <c r="B28" s="232" t="s">
        <v>156</v>
      </c>
      <c r="C28" s="233"/>
      <c r="D28" s="233"/>
      <c r="E28" s="234"/>
      <c r="F28" s="235">
        <f>F27*110%</f>
        <v>1782550.0000000002</v>
      </c>
      <c r="G28" s="236"/>
    </row>
  </sheetData>
  <mergeCells count="13">
    <mergeCell ref="B28:E28"/>
    <mergeCell ref="F28:G28"/>
    <mergeCell ref="B2:G2"/>
    <mergeCell ref="B4:C4"/>
    <mergeCell ref="E4:G4"/>
    <mergeCell ref="B5:C6"/>
    <mergeCell ref="E5:G5"/>
    <mergeCell ref="E6:G6"/>
    <mergeCell ref="B7:C7"/>
    <mergeCell ref="B8:C8"/>
    <mergeCell ref="D8:G8"/>
    <mergeCell ref="B27:E27"/>
    <mergeCell ref="F27:G27"/>
  </mergeCells>
  <phoneticPr fontId="4" type="noConversion"/>
  <pageMargins left="0.70866141732283472" right="0.70866141732283472" top="0.35433070866141736" bottom="0.74803149606299213" header="0.31496062992125984" footer="0.31496062992125984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I119"/>
  <sheetViews>
    <sheetView showGridLines="0" zoomScaleNormal="100" zoomScaleSheetLayoutView="100" zoomScalePageLayoutView="75" workbookViewId="0">
      <selection activeCell="D3" sqref="D3"/>
    </sheetView>
  </sheetViews>
  <sheetFormatPr defaultRowHeight="16.5"/>
  <cols>
    <col min="1" max="1" width="1.625" customWidth="1"/>
    <col min="2" max="2" width="10.5" customWidth="1"/>
    <col min="3" max="3" width="34.25" bestFit="1" customWidth="1"/>
    <col min="4" max="4" width="10.625" customWidth="1"/>
    <col min="5" max="7" width="8.625" style="2" customWidth="1"/>
    <col min="8" max="8" width="8.625" style="42" customWidth="1"/>
    <col min="9" max="9" width="13.625" style="2" customWidth="1"/>
  </cols>
  <sheetData>
    <row r="2" spans="2:9" ht="21.75" customHeight="1">
      <c r="B2" s="230" t="s">
        <v>106</v>
      </c>
      <c r="C2" s="230"/>
      <c r="D2" s="230"/>
      <c r="E2" s="230"/>
      <c r="F2" s="230"/>
      <c r="G2" s="230"/>
      <c r="H2" s="230"/>
      <c r="I2" s="230"/>
    </row>
    <row r="4" spans="2:9" ht="20.100000000000001" customHeight="1">
      <c r="B4" s="77" t="s">
        <v>108</v>
      </c>
      <c r="C4" s="77" t="s">
        <v>157</v>
      </c>
      <c r="D4" s="77" t="s">
        <v>109</v>
      </c>
      <c r="E4" s="78" t="s">
        <v>110</v>
      </c>
      <c r="F4" s="78" t="s">
        <v>111</v>
      </c>
      <c r="G4" s="78" t="s">
        <v>158</v>
      </c>
      <c r="H4" s="79" t="s">
        <v>113</v>
      </c>
      <c r="I4" s="78" t="s">
        <v>159</v>
      </c>
    </row>
    <row r="5" spans="2:9">
      <c r="B5" s="50" t="s">
        <v>117</v>
      </c>
      <c r="C5" s="80" t="s">
        <v>160</v>
      </c>
      <c r="D5" s="51" t="s">
        <v>161</v>
      </c>
      <c r="E5" s="52">
        <v>3</v>
      </c>
      <c r="F5" s="61">
        <v>12</v>
      </c>
      <c r="G5" s="51">
        <v>10300</v>
      </c>
      <c r="H5" s="51">
        <v>672</v>
      </c>
      <c r="I5" s="81">
        <f t="shared" ref="I5:I68" si="0">G5*H5</f>
        <v>6921600</v>
      </c>
    </row>
    <row r="6" spans="2:9">
      <c r="B6" s="50" t="s">
        <v>119</v>
      </c>
      <c r="C6" s="80" t="s">
        <v>162</v>
      </c>
      <c r="D6" s="51" t="s">
        <v>163</v>
      </c>
      <c r="E6" s="52">
        <v>1</v>
      </c>
      <c r="F6" s="61">
        <v>24</v>
      </c>
      <c r="G6" s="51">
        <v>6900</v>
      </c>
      <c r="H6" s="51">
        <v>384</v>
      </c>
      <c r="I6" s="81">
        <f t="shared" si="0"/>
        <v>2649600</v>
      </c>
    </row>
    <row r="7" spans="2:9">
      <c r="B7" s="50" t="s">
        <v>121</v>
      </c>
      <c r="C7" s="80" t="s">
        <v>164</v>
      </c>
      <c r="D7" s="51" t="s">
        <v>161</v>
      </c>
      <c r="E7" s="52">
        <v>1</v>
      </c>
      <c r="F7" s="61">
        <v>24</v>
      </c>
      <c r="G7" s="51">
        <v>6000</v>
      </c>
      <c r="H7" s="51">
        <v>408</v>
      </c>
      <c r="I7" s="81">
        <f t="shared" si="0"/>
        <v>2448000</v>
      </c>
    </row>
    <row r="8" spans="2:9">
      <c r="B8" s="50" t="s">
        <v>122</v>
      </c>
      <c r="C8" s="80" t="s">
        <v>165</v>
      </c>
      <c r="D8" s="51" t="s">
        <v>166</v>
      </c>
      <c r="E8" s="52">
        <v>3</v>
      </c>
      <c r="F8" s="61">
        <v>12</v>
      </c>
      <c r="G8" s="51">
        <v>10300</v>
      </c>
      <c r="H8" s="51">
        <v>996</v>
      </c>
      <c r="I8" s="81">
        <f t="shared" si="0"/>
        <v>10258800</v>
      </c>
    </row>
    <row r="9" spans="2:9">
      <c r="B9" s="50" t="s">
        <v>124</v>
      </c>
      <c r="C9" s="80" t="s">
        <v>167</v>
      </c>
      <c r="D9" s="51" t="s">
        <v>168</v>
      </c>
      <c r="E9" s="52">
        <v>1</v>
      </c>
      <c r="F9" s="61">
        <v>24</v>
      </c>
      <c r="G9" s="51">
        <v>6000</v>
      </c>
      <c r="H9" s="51">
        <v>312</v>
      </c>
      <c r="I9" s="81">
        <f t="shared" si="0"/>
        <v>1872000</v>
      </c>
    </row>
    <row r="10" spans="2:9">
      <c r="B10" s="50" t="s">
        <v>126</v>
      </c>
      <c r="C10" s="80" t="s">
        <v>169</v>
      </c>
      <c r="D10" s="51" t="s">
        <v>125</v>
      </c>
      <c r="E10" s="52">
        <v>1</v>
      </c>
      <c r="F10" s="61">
        <v>6</v>
      </c>
      <c r="G10" s="51">
        <v>21800</v>
      </c>
      <c r="H10" s="51">
        <v>246</v>
      </c>
      <c r="I10" s="81">
        <f t="shared" si="0"/>
        <v>5362800</v>
      </c>
    </row>
    <row r="11" spans="2:9">
      <c r="B11" s="50" t="s">
        <v>127</v>
      </c>
      <c r="C11" s="80" t="s">
        <v>170</v>
      </c>
      <c r="D11" s="51" t="s">
        <v>171</v>
      </c>
      <c r="E11" s="52">
        <v>7</v>
      </c>
      <c r="F11" s="61">
        <v>24</v>
      </c>
      <c r="G11" s="51">
        <v>9900</v>
      </c>
      <c r="H11" s="51">
        <v>456</v>
      </c>
      <c r="I11" s="81">
        <f t="shared" si="0"/>
        <v>4514400</v>
      </c>
    </row>
    <row r="12" spans="2:9">
      <c r="B12" s="50" t="s">
        <v>128</v>
      </c>
      <c r="C12" s="80" t="s">
        <v>172</v>
      </c>
      <c r="D12" s="51" t="s">
        <v>129</v>
      </c>
      <c r="E12" s="52">
        <v>1</v>
      </c>
      <c r="F12" s="61">
        <v>12</v>
      </c>
      <c r="G12" s="51">
        <v>15900</v>
      </c>
      <c r="H12" s="51">
        <v>288</v>
      </c>
      <c r="I12" s="81">
        <f t="shared" si="0"/>
        <v>4579200</v>
      </c>
    </row>
    <row r="13" spans="2:9">
      <c r="B13" s="50" t="s">
        <v>130</v>
      </c>
      <c r="C13" s="80" t="s">
        <v>173</v>
      </c>
      <c r="D13" s="51" t="s">
        <v>140</v>
      </c>
      <c r="E13" s="52">
        <v>9</v>
      </c>
      <c r="F13" s="61">
        <v>24</v>
      </c>
      <c r="G13" s="51">
        <v>9900</v>
      </c>
      <c r="H13" s="51">
        <v>888</v>
      </c>
      <c r="I13" s="81">
        <f t="shared" si="0"/>
        <v>8791200</v>
      </c>
    </row>
    <row r="14" spans="2:9">
      <c r="B14" s="50" t="s">
        <v>131</v>
      </c>
      <c r="C14" s="80" t="s">
        <v>174</v>
      </c>
      <c r="D14" s="51" t="s">
        <v>175</v>
      </c>
      <c r="E14" s="52">
        <v>5</v>
      </c>
      <c r="F14" s="61">
        <v>12</v>
      </c>
      <c r="G14" s="51">
        <v>31600</v>
      </c>
      <c r="H14" s="51">
        <v>120</v>
      </c>
      <c r="I14" s="81">
        <f t="shared" si="0"/>
        <v>3792000</v>
      </c>
    </row>
    <row r="15" spans="2:9">
      <c r="B15" s="50" t="s">
        <v>132</v>
      </c>
      <c r="C15" s="80" t="s">
        <v>176</v>
      </c>
      <c r="D15" s="51" t="s">
        <v>171</v>
      </c>
      <c r="E15" s="52">
        <v>5</v>
      </c>
      <c r="F15" s="61">
        <v>24</v>
      </c>
      <c r="G15" s="51">
        <v>9900</v>
      </c>
      <c r="H15" s="51">
        <v>1056</v>
      </c>
      <c r="I15" s="81">
        <f t="shared" si="0"/>
        <v>10454400</v>
      </c>
    </row>
    <row r="16" spans="2:9">
      <c r="B16" s="50" t="s">
        <v>133</v>
      </c>
      <c r="C16" s="80" t="s">
        <v>177</v>
      </c>
      <c r="D16" s="51" t="s">
        <v>178</v>
      </c>
      <c r="E16" s="52">
        <v>2</v>
      </c>
      <c r="F16" s="61">
        <v>6</v>
      </c>
      <c r="G16" s="51">
        <v>21800</v>
      </c>
      <c r="H16" s="51">
        <v>222</v>
      </c>
      <c r="I16" s="81">
        <f t="shared" si="0"/>
        <v>4839600</v>
      </c>
    </row>
    <row r="17" spans="2:9">
      <c r="B17" s="50" t="s">
        <v>134</v>
      </c>
      <c r="C17" s="80" t="s">
        <v>179</v>
      </c>
      <c r="D17" s="51" t="s">
        <v>141</v>
      </c>
      <c r="E17" s="52">
        <v>5</v>
      </c>
      <c r="F17" s="61">
        <v>10</v>
      </c>
      <c r="G17" s="51">
        <v>10400</v>
      </c>
      <c r="H17" s="51">
        <v>180</v>
      </c>
      <c r="I17" s="81">
        <f t="shared" si="0"/>
        <v>1872000</v>
      </c>
    </row>
    <row r="18" spans="2:9">
      <c r="B18" s="50" t="s">
        <v>136</v>
      </c>
      <c r="C18" s="80" t="s">
        <v>180</v>
      </c>
      <c r="D18" s="51" t="s">
        <v>141</v>
      </c>
      <c r="E18" s="52">
        <v>4</v>
      </c>
      <c r="F18" s="61">
        <v>10</v>
      </c>
      <c r="G18" s="51">
        <v>10100</v>
      </c>
      <c r="H18" s="51">
        <v>190</v>
      </c>
      <c r="I18" s="81">
        <f t="shared" si="0"/>
        <v>1919000</v>
      </c>
    </row>
    <row r="19" spans="2:9">
      <c r="B19" s="50" t="s">
        <v>137</v>
      </c>
      <c r="C19" s="80" t="s">
        <v>181</v>
      </c>
      <c r="D19" s="51" t="s">
        <v>182</v>
      </c>
      <c r="E19" s="52">
        <v>10</v>
      </c>
      <c r="F19" s="61">
        <v>10</v>
      </c>
      <c r="G19" s="51">
        <v>7700</v>
      </c>
      <c r="H19" s="51">
        <v>1330</v>
      </c>
      <c r="I19" s="81">
        <f t="shared" si="0"/>
        <v>10241000</v>
      </c>
    </row>
    <row r="20" spans="2:9">
      <c r="B20" s="50" t="s">
        <v>183</v>
      </c>
      <c r="C20" s="80" t="s">
        <v>184</v>
      </c>
      <c r="D20" s="51" t="s">
        <v>185</v>
      </c>
      <c r="E20" s="52">
        <v>3</v>
      </c>
      <c r="F20" s="61">
        <v>4</v>
      </c>
      <c r="G20" s="51">
        <v>49700</v>
      </c>
      <c r="H20" s="51">
        <v>136</v>
      </c>
      <c r="I20" s="81">
        <f t="shared" si="0"/>
        <v>6759200</v>
      </c>
    </row>
    <row r="21" spans="2:9">
      <c r="B21" s="50" t="s">
        <v>186</v>
      </c>
      <c r="C21" s="80" t="s">
        <v>187</v>
      </c>
      <c r="D21" s="51" t="s">
        <v>188</v>
      </c>
      <c r="E21" s="52">
        <v>1</v>
      </c>
      <c r="F21" s="61">
        <v>8</v>
      </c>
      <c r="G21" s="51">
        <v>18300</v>
      </c>
      <c r="H21" s="51">
        <v>536</v>
      </c>
      <c r="I21" s="81">
        <f t="shared" si="0"/>
        <v>9808800</v>
      </c>
    </row>
    <row r="22" spans="2:9">
      <c r="B22" s="50" t="s">
        <v>189</v>
      </c>
      <c r="C22" s="80" t="s">
        <v>190</v>
      </c>
      <c r="D22" s="51" t="s">
        <v>191</v>
      </c>
      <c r="E22" s="52">
        <v>2</v>
      </c>
      <c r="F22" s="61">
        <v>6</v>
      </c>
      <c r="G22" s="51">
        <v>21800</v>
      </c>
      <c r="H22" s="51">
        <v>282</v>
      </c>
      <c r="I22" s="81">
        <f t="shared" si="0"/>
        <v>6147600</v>
      </c>
    </row>
    <row r="23" spans="2:9">
      <c r="B23" s="50" t="s">
        <v>192</v>
      </c>
      <c r="C23" s="80" t="s">
        <v>193</v>
      </c>
      <c r="D23" s="51" t="s">
        <v>194</v>
      </c>
      <c r="E23" s="52">
        <v>2</v>
      </c>
      <c r="F23" s="61">
        <v>6</v>
      </c>
      <c r="G23" s="51">
        <v>21800</v>
      </c>
      <c r="H23" s="51">
        <v>240</v>
      </c>
      <c r="I23" s="81">
        <f t="shared" si="0"/>
        <v>5232000</v>
      </c>
    </row>
    <row r="24" spans="2:9">
      <c r="B24" s="50" t="s">
        <v>195</v>
      </c>
      <c r="C24" s="80" t="s">
        <v>196</v>
      </c>
      <c r="D24" s="51" t="s">
        <v>197</v>
      </c>
      <c r="E24" s="52">
        <v>2</v>
      </c>
      <c r="F24" s="61">
        <v>4</v>
      </c>
      <c r="G24" s="51">
        <v>37100</v>
      </c>
      <c r="H24" s="51">
        <v>92</v>
      </c>
      <c r="I24" s="81">
        <f t="shared" si="0"/>
        <v>3413200</v>
      </c>
    </row>
    <row r="25" spans="2:9">
      <c r="B25" s="50" t="s">
        <v>198</v>
      </c>
      <c r="C25" s="80" t="s">
        <v>199</v>
      </c>
      <c r="D25" s="51" t="s">
        <v>200</v>
      </c>
      <c r="E25" s="52">
        <v>4</v>
      </c>
      <c r="F25" s="61">
        <v>6</v>
      </c>
      <c r="G25" s="51">
        <v>29500</v>
      </c>
      <c r="H25" s="51">
        <v>258</v>
      </c>
      <c r="I25" s="81">
        <f t="shared" si="0"/>
        <v>7611000</v>
      </c>
    </row>
    <row r="26" spans="2:9">
      <c r="B26" s="50" t="s">
        <v>201</v>
      </c>
      <c r="C26" s="80" t="s">
        <v>202</v>
      </c>
      <c r="D26" s="51" t="s">
        <v>203</v>
      </c>
      <c r="E26" s="52">
        <v>2</v>
      </c>
      <c r="F26" s="61">
        <v>12</v>
      </c>
      <c r="G26" s="51">
        <v>19700</v>
      </c>
      <c r="H26" s="51">
        <v>468</v>
      </c>
      <c r="I26" s="81">
        <f t="shared" si="0"/>
        <v>9219600</v>
      </c>
    </row>
    <row r="27" spans="2:9">
      <c r="B27" s="50" t="s">
        <v>204</v>
      </c>
      <c r="C27" s="80" t="s">
        <v>205</v>
      </c>
      <c r="D27" s="51" t="s">
        <v>140</v>
      </c>
      <c r="E27" s="52">
        <v>2</v>
      </c>
      <c r="F27" s="61">
        <v>15</v>
      </c>
      <c r="G27" s="51">
        <v>10600</v>
      </c>
      <c r="H27" s="51">
        <v>780</v>
      </c>
      <c r="I27" s="81">
        <f t="shared" si="0"/>
        <v>8268000</v>
      </c>
    </row>
    <row r="28" spans="2:9">
      <c r="B28" s="50" t="s">
        <v>206</v>
      </c>
      <c r="C28" s="80" t="s">
        <v>207</v>
      </c>
      <c r="D28" s="51" t="s">
        <v>208</v>
      </c>
      <c r="E28" s="52">
        <v>1</v>
      </c>
      <c r="F28" s="61">
        <v>12</v>
      </c>
      <c r="G28" s="51">
        <v>18400</v>
      </c>
      <c r="H28" s="51">
        <v>372</v>
      </c>
      <c r="I28" s="81">
        <f t="shared" si="0"/>
        <v>6844800</v>
      </c>
    </row>
    <row r="29" spans="2:9">
      <c r="B29" s="50" t="s">
        <v>209</v>
      </c>
      <c r="C29" s="80" t="s">
        <v>210</v>
      </c>
      <c r="D29" s="51" t="s">
        <v>211</v>
      </c>
      <c r="E29" s="52">
        <v>18</v>
      </c>
      <c r="F29" s="61">
        <v>10</v>
      </c>
      <c r="G29" s="51">
        <v>2200</v>
      </c>
      <c r="H29" s="51">
        <v>3870</v>
      </c>
      <c r="I29" s="81">
        <f t="shared" si="0"/>
        <v>8514000</v>
      </c>
    </row>
    <row r="30" spans="2:9">
      <c r="B30" s="50" t="s">
        <v>212</v>
      </c>
      <c r="C30" s="80" t="s">
        <v>213</v>
      </c>
      <c r="D30" s="51" t="s">
        <v>214</v>
      </c>
      <c r="E30" s="52">
        <v>1</v>
      </c>
      <c r="F30" s="61">
        <v>16</v>
      </c>
      <c r="G30" s="51">
        <v>24700</v>
      </c>
      <c r="H30" s="51">
        <v>192</v>
      </c>
      <c r="I30" s="81">
        <f t="shared" si="0"/>
        <v>4742400</v>
      </c>
    </row>
    <row r="31" spans="2:9">
      <c r="B31" s="50" t="s">
        <v>215</v>
      </c>
      <c r="C31" s="80" t="s">
        <v>216</v>
      </c>
      <c r="D31" s="51" t="s">
        <v>217</v>
      </c>
      <c r="E31" s="52">
        <v>1</v>
      </c>
      <c r="F31" s="61">
        <v>12</v>
      </c>
      <c r="G31" s="51">
        <v>14400</v>
      </c>
      <c r="H31" s="51">
        <v>240</v>
      </c>
      <c r="I31" s="81">
        <f t="shared" si="0"/>
        <v>3456000</v>
      </c>
    </row>
    <row r="32" spans="2:9">
      <c r="B32" s="50" t="s">
        <v>218</v>
      </c>
      <c r="C32" s="80" t="s">
        <v>219</v>
      </c>
      <c r="D32" s="51" t="s">
        <v>211</v>
      </c>
      <c r="E32" s="52">
        <v>12</v>
      </c>
      <c r="F32" s="61">
        <v>10</v>
      </c>
      <c r="G32" s="51">
        <v>3200</v>
      </c>
      <c r="H32" s="51">
        <v>2070</v>
      </c>
      <c r="I32" s="81">
        <f t="shared" si="0"/>
        <v>6624000</v>
      </c>
    </row>
    <row r="33" spans="2:9">
      <c r="B33" s="50" t="s">
        <v>220</v>
      </c>
      <c r="C33" s="80" t="s">
        <v>221</v>
      </c>
      <c r="D33" s="51" t="s">
        <v>222</v>
      </c>
      <c r="E33" s="52">
        <v>1</v>
      </c>
      <c r="F33" s="61">
        <v>10</v>
      </c>
      <c r="G33" s="51">
        <v>26600</v>
      </c>
      <c r="H33" s="51">
        <v>110</v>
      </c>
      <c r="I33" s="81">
        <f t="shared" si="0"/>
        <v>2926000</v>
      </c>
    </row>
    <row r="34" spans="2:9">
      <c r="B34" s="50" t="s">
        <v>223</v>
      </c>
      <c r="C34" s="80" t="s">
        <v>224</v>
      </c>
      <c r="D34" s="51" t="s">
        <v>225</v>
      </c>
      <c r="E34" s="52">
        <v>8</v>
      </c>
      <c r="F34" s="61">
        <v>10</v>
      </c>
      <c r="G34" s="51">
        <v>6100</v>
      </c>
      <c r="H34" s="51">
        <v>1480</v>
      </c>
      <c r="I34" s="81">
        <f t="shared" si="0"/>
        <v>9028000</v>
      </c>
    </row>
    <row r="35" spans="2:9">
      <c r="B35" s="50" t="s">
        <v>226</v>
      </c>
      <c r="C35" s="80" t="s">
        <v>227</v>
      </c>
      <c r="D35" s="51" t="s">
        <v>182</v>
      </c>
      <c r="E35" s="52">
        <v>5</v>
      </c>
      <c r="F35" s="61">
        <v>10</v>
      </c>
      <c r="G35" s="51">
        <v>6100</v>
      </c>
      <c r="H35" s="51">
        <v>1110</v>
      </c>
      <c r="I35" s="81">
        <f t="shared" si="0"/>
        <v>6771000</v>
      </c>
    </row>
    <row r="36" spans="2:9">
      <c r="B36" s="50" t="s">
        <v>228</v>
      </c>
      <c r="C36" s="80" t="s">
        <v>229</v>
      </c>
      <c r="D36" s="51" t="s">
        <v>230</v>
      </c>
      <c r="E36" s="52">
        <v>6</v>
      </c>
      <c r="F36" s="61">
        <v>6</v>
      </c>
      <c r="G36" s="51">
        <v>31600</v>
      </c>
      <c r="H36" s="51">
        <v>246</v>
      </c>
      <c r="I36" s="81">
        <f t="shared" si="0"/>
        <v>7773600</v>
      </c>
    </row>
    <row r="37" spans="2:9">
      <c r="B37" s="50" t="s">
        <v>231</v>
      </c>
      <c r="C37" s="80" t="s">
        <v>232</v>
      </c>
      <c r="D37" s="51" t="s">
        <v>233</v>
      </c>
      <c r="E37" s="52">
        <v>3</v>
      </c>
      <c r="F37" s="61">
        <v>15</v>
      </c>
      <c r="G37" s="51">
        <v>10100</v>
      </c>
      <c r="H37" s="51">
        <v>690</v>
      </c>
      <c r="I37" s="81">
        <f t="shared" si="0"/>
        <v>6969000</v>
      </c>
    </row>
    <row r="38" spans="2:9">
      <c r="B38" s="50" t="s">
        <v>234</v>
      </c>
      <c r="C38" s="80" t="s">
        <v>235</v>
      </c>
      <c r="D38" s="51" t="s">
        <v>161</v>
      </c>
      <c r="E38" s="52">
        <v>1</v>
      </c>
      <c r="F38" s="61">
        <v>12</v>
      </c>
      <c r="G38" s="51">
        <v>13400</v>
      </c>
      <c r="H38" s="51">
        <v>312</v>
      </c>
      <c r="I38" s="81">
        <f t="shared" si="0"/>
        <v>4180800</v>
      </c>
    </row>
    <row r="39" spans="2:9">
      <c r="B39" s="50" t="s">
        <v>236</v>
      </c>
      <c r="C39" s="80" t="s">
        <v>237</v>
      </c>
      <c r="D39" s="51" t="s">
        <v>238</v>
      </c>
      <c r="E39" s="52">
        <v>1</v>
      </c>
      <c r="F39" s="61">
        <v>24</v>
      </c>
      <c r="G39" s="51">
        <v>6300</v>
      </c>
      <c r="H39" s="51">
        <v>984</v>
      </c>
      <c r="I39" s="81">
        <f t="shared" si="0"/>
        <v>6199200</v>
      </c>
    </row>
    <row r="40" spans="2:9">
      <c r="B40" s="50" t="s">
        <v>239</v>
      </c>
      <c r="C40" s="80" t="s">
        <v>240</v>
      </c>
      <c r="D40" s="51" t="s">
        <v>241</v>
      </c>
      <c r="E40" s="52">
        <v>3</v>
      </c>
      <c r="F40" s="61">
        <v>12</v>
      </c>
      <c r="G40" s="51">
        <v>8900</v>
      </c>
      <c r="H40" s="51">
        <v>1092</v>
      </c>
      <c r="I40" s="81">
        <f t="shared" si="0"/>
        <v>9718800</v>
      </c>
    </row>
    <row r="41" spans="2:9">
      <c r="B41" s="50" t="s">
        <v>242</v>
      </c>
      <c r="C41" s="80" t="s">
        <v>243</v>
      </c>
      <c r="D41" s="51" t="s">
        <v>244</v>
      </c>
      <c r="E41" s="52">
        <v>2</v>
      </c>
      <c r="F41" s="61">
        <v>12</v>
      </c>
      <c r="G41" s="51">
        <v>14200</v>
      </c>
      <c r="H41" s="51">
        <v>624</v>
      </c>
      <c r="I41" s="81">
        <f t="shared" si="0"/>
        <v>8860800</v>
      </c>
    </row>
    <row r="42" spans="2:9">
      <c r="B42" s="50" t="s">
        <v>245</v>
      </c>
      <c r="C42" s="80" t="s">
        <v>246</v>
      </c>
      <c r="D42" s="51" t="s">
        <v>247</v>
      </c>
      <c r="E42" s="52">
        <v>1</v>
      </c>
      <c r="F42" s="61">
        <v>24</v>
      </c>
      <c r="G42" s="51">
        <v>10400</v>
      </c>
      <c r="H42" s="51">
        <v>816</v>
      </c>
      <c r="I42" s="81">
        <f t="shared" si="0"/>
        <v>8486400</v>
      </c>
    </row>
    <row r="43" spans="2:9">
      <c r="B43" s="50" t="s">
        <v>248</v>
      </c>
      <c r="C43" s="80" t="s">
        <v>249</v>
      </c>
      <c r="D43" s="51" t="s">
        <v>250</v>
      </c>
      <c r="E43" s="52">
        <v>5</v>
      </c>
      <c r="F43" s="61">
        <v>18</v>
      </c>
      <c r="G43" s="51">
        <v>5900</v>
      </c>
      <c r="H43" s="51">
        <v>1638</v>
      </c>
      <c r="I43" s="81">
        <f t="shared" si="0"/>
        <v>9664200</v>
      </c>
    </row>
    <row r="44" spans="2:9">
      <c r="B44" s="50" t="s">
        <v>251</v>
      </c>
      <c r="C44" s="80" t="s">
        <v>252</v>
      </c>
      <c r="D44" s="51" t="s">
        <v>253</v>
      </c>
      <c r="E44" s="52">
        <v>2</v>
      </c>
      <c r="F44" s="61">
        <v>9</v>
      </c>
      <c r="G44" s="51">
        <v>16800</v>
      </c>
      <c r="H44" s="51">
        <v>639</v>
      </c>
      <c r="I44" s="81">
        <f t="shared" si="0"/>
        <v>10735200</v>
      </c>
    </row>
    <row r="45" spans="2:9">
      <c r="B45" s="50" t="s">
        <v>254</v>
      </c>
      <c r="C45" s="80" t="s">
        <v>255</v>
      </c>
      <c r="D45" s="51" t="s">
        <v>256</v>
      </c>
      <c r="E45" s="52">
        <v>1</v>
      </c>
      <c r="F45" s="61">
        <v>12</v>
      </c>
      <c r="G45" s="51">
        <v>15900</v>
      </c>
      <c r="H45" s="51">
        <v>168</v>
      </c>
      <c r="I45" s="81">
        <f t="shared" si="0"/>
        <v>2671200</v>
      </c>
    </row>
    <row r="46" spans="2:9">
      <c r="B46" s="50" t="s">
        <v>257</v>
      </c>
      <c r="C46" s="80" t="s">
        <v>258</v>
      </c>
      <c r="D46" s="51" t="s">
        <v>259</v>
      </c>
      <c r="E46" s="52">
        <v>2</v>
      </c>
      <c r="F46" s="61">
        <v>12</v>
      </c>
      <c r="G46" s="51">
        <v>11300</v>
      </c>
      <c r="H46" s="51">
        <v>948</v>
      </c>
      <c r="I46" s="81">
        <f t="shared" si="0"/>
        <v>10712400</v>
      </c>
    </row>
    <row r="47" spans="2:9">
      <c r="B47" s="50" t="s">
        <v>260</v>
      </c>
      <c r="C47" s="80" t="s">
        <v>261</v>
      </c>
      <c r="D47" s="51" t="s">
        <v>262</v>
      </c>
      <c r="E47" s="52">
        <v>1</v>
      </c>
      <c r="F47" s="61">
        <v>12</v>
      </c>
      <c r="G47" s="51">
        <v>15900</v>
      </c>
      <c r="H47" s="51">
        <v>336</v>
      </c>
      <c r="I47" s="81">
        <f t="shared" si="0"/>
        <v>5342400</v>
      </c>
    </row>
    <row r="48" spans="2:9">
      <c r="B48" s="50" t="s">
        <v>263</v>
      </c>
      <c r="C48" s="80" t="s">
        <v>264</v>
      </c>
      <c r="D48" s="51" t="s">
        <v>265</v>
      </c>
      <c r="E48" s="52">
        <v>7</v>
      </c>
      <c r="F48" s="61">
        <v>6</v>
      </c>
      <c r="G48" s="51">
        <v>16200</v>
      </c>
      <c r="H48" s="51">
        <v>318</v>
      </c>
      <c r="I48" s="81">
        <f t="shared" si="0"/>
        <v>5151600</v>
      </c>
    </row>
    <row r="49" spans="2:9">
      <c r="B49" s="50" t="s">
        <v>266</v>
      </c>
      <c r="C49" s="80" t="s">
        <v>267</v>
      </c>
      <c r="D49" s="51" t="s">
        <v>268</v>
      </c>
      <c r="E49" s="52">
        <v>6</v>
      </c>
      <c r="F49" s="61">
        <v>6</v>
      </c>
      <c r="G49" s="51">
        <v>16200</v>
      </c>
      <c r="H49" s="51">
        <v>312</v>
      </c>
      <c r="I49" s="81">
        <f t="shared" si="0"/>
        <v>5054400</v>
      </c>
    </row>
    <row r="50" spans="2:9">
      <c r="B50" s="50" t="s">
        <v>269</v>
      </c>
      <c r="C50" s="80" t="s">
        <v>270</v>
      </c>
      <c r="D50" s="51" t="s">
        <v>271</v>
      </c>
      <c r="E50" s="52">
        <v>2</v>
      </c>
      <c r="F50" s="61">
        <v>9</v>
      </c>
      <c r="G50" s="51">
        <v>16800</v>
      </c>
      <c r="H50" s="51">
        <v>369</v>
      </c>
      <c r="I50" s="81">
        <f t="shared" si="0"/>
        <v>6199200</v>
      </c>
    </row>
    <row r="51" spans="2:9">
      <c r="B51" s="50" t="s">
        <v>272</v>
      </c>
      <c r="C51" s="80" t="s">
        <v>273</v>
      </c>
      <c r="D51" s="51" t="s">
        <v>274</v>
      </c>
      <c r="E51" s="52">
        <v>1</v>
      </c>
      <c r="F51" s="61">
        <v>12</v>
      </c>
      <c r="G51" s="51">
        <v>18400</v>
      </c>
      <c r="H51" s="51">
        <v>192</v>
      </c>
      <c r="I51" s="81">
        <f t="shared" si="0"/>
        <v>3532800</v>
      </c>
    </row>
    <row r="52" spans="2:9">
      <c r="B52" s="50" t="s">
        <v>275</v>
      </c>
      <c r="C52" s="80" t="s">
        <v>276</v>
      </c>
      <c r="D52" s="51" t="s">
        <v>277</v>
      </c>
      <c r="E52" s="52">
        <v>5</v>
      </c>
      <c r="F52" s="61">
        <v>6</v>
      </c>
      <c r="G52" s="51">
        <v>26300</v>
      </c>
      <c r="H52" s="51">
        <v>72</v>
      </c>
      <c r="I52" s="81">
        <f t="shared" si="0"/>
        <v>1893600</v>
      </c>
    </row>
    <row r="53" spans="2:9">
      <c r="B53" s="50" t="s">
        <v>278</v>
      </c>
      <c r="C53" s="80" t="s">
        <v>279</v>
      </c>
      <c r="D53" s="51" t="s">
        <v>280</v>
      </c>
      <c r="E53" s="52">
        <v>1</v>
      </c>
      <c r="F53" s="61">
        <v>9</v>
      </c>
      <c r="G53" s="51">
        <v>16800</v>
      </c>
      <c r="H53" s="51">
        <v>360</v>
      </c>
      <c r="I53" s="81">
        <f t="shared" si="0"/>
        <v>6048000</v>
      </c>
    </row>
    <row r="54" spans="2:9">
      <c r="B54" s="50" t="s">
        <v>281</v>
      </c>
      <c r="C54" s="80" t="s">
        <v>282</v>
      </c>
      <c r="D54" s="51" t="s">
        <v>283</v>
      </c>
      <c r="E54" s="52">
        <v>1</v>
      </c>
      <c r="F54" s="61">
        <v>9</v>
      </c>
      <c r="G54" s="51">
        <v>16800</v>
      </c>
      <c r="H54" s="51">
        <v>225</v>
      </c>
      <c r="I54" s="81">
        <f t="shared" si="0"/>
        <v>3780000</v>
      </c>
    </row>
    <row r="55" spans="2:9">
      <c r="B55" s="50" t="s">
        <v>284</v>
      </c>
      <c r="C55" s="80" t="s">
        <v>285</v>
      </c>
      <c r="D55" s="51" t="s">
        <v>286</v>
      </c>
      <c r="E55" s="52">
        <v>1</v>
      </c>
      <c r="F55" s="61">
        <v>24</v>
      </c>
      <c r="G55" s="51">
        <v>6300</v>
      </c>
      <c r="H55" s="51">
        <v>1248</v>
      </c>
      <c r="I55" s="81">
        <f t="shared" si="0"/>
        <v>7862400</v>
      </c>
    </row>
    <row r="56" spans="2:9">
      <c r="B56" s="50" t="s">
        <v>287</v>
      </c>
      <c r="C56" s="80" t="s">
        <v>288</v>
      </c>
      <c r="D56" s="51" t="s">
        <v>289</v>
      </c>
      <c r="E56" s="52">
        <v>1</v>
      </c>
      <c r="F56" s="61">
        <v>9</v>
      </c>
      <c r="G56" s="51">
        <v>16800</v>
      </c>
      <c r="H56" s="51">
        <v>261</v>
      </c>
      <c r="I56" s="81">
        <f t="shared" si="0"/>
        <v>4384800</v>
      </c>
    </row>
    <row r="57" spans="2:9">
      <c r="B57" s="50" t="s">
        <v>290</v>
      </c>
      <c r="C57" s="80" t="s">
        <v>291</v>
      </c>
      <c r="D57" s="51" t="s">
        <v>292</v>
      </c>
      <c r="E57" s="52">
        <v>10</v>
      </c>
      <c r="F57" s="61">
        <v>12</v>
      </c>
      <c r="G57" s="51">
        <v>2000</v>
      </c>
      <c r="H57" s="51">
        <v>2916</v>
      </c>
      <c r="I57" s="81">
        <f t="shared" si="0"/>
        <v>5832000</v>
      </c>
    </row>
    <row r="58" spans="2:9">
      <c r="B58" s="50" t="s">
        <v>293</v>
      </c>
      <c r="C58" s="80" t="s">
        <v>294</v>
      </c>
      <c r="D58" s="51" t="s">
        <v>295</v>
      </c>
      <c r="E58" s="52">
        <v>3</v>
      </c>
      <c r="F58" s="61">
        <v>4</v>
      </c>
      <c r="G58" s="51">
        <v>51500</v>
      </c>
      <c r="H58" s="51">
        <v>180</v>
      </c>
      <c r="I58" s="81">
        <f t="shared" si="0"/>
        <v>9270000</v>
      </c>
    </row>
    <row r="59" spans="2:9">
      <c r="B59" s="50" t="s">
        <v>296</v>
      </c>
      <c r="C59" s="80" t="s">
        <v>297</v>
      </c>
      <c r="D59" s="51" t="s">
        <v>277</v>
      </c>
      <c r="E59" s="52">
        <v>1</v>
      </c>
      <c r="F59" s="61">
        <v>12</v>
      </c>
      <c r="G59" s="51">
        <v>11600</v>
      </c>
      <c r="H59" s="51">
        <v>384</v>
      </c>
      <c r="I59" s="81">
        <f t="shared" si="0"/>
        <v>4454400</v>
      </c>
    </row>
    <row r="60" spans="2:9">
      <c r="B60" s="50" t="s">
        <v>298</v>
      </c>
      <c r="C60" s="80" t="s">
        <v>299</v>
      </c>
      <c r="D60" s="51" t="s">
        <v>300</v>
      </c>
      <c r="E60" s="52">
        <v>1</v>
      </c>
      <c r="F60" s="61">
        <v>12</v>
      </c>
      <c r="G60" s="51">
        <v>17400</v>
      </c>
      <c r="H60" s="51">
        <v>204</v>
      </c>
      <c r="I60" s="81">
        <f t="shared" si="0"/>
        <v>3549600</v>
      </c>
    </row>
    <row r="61" spans="2:9">
      <c r="B61" s="50" t="s">
        <v>301</v>
      </c>
      <c r="C61" s="80" t="s">
        <v>302</v>
      </c>
      <c r="D61" s="51" t="s">
        <v>303</v>
      </c>
      <c r="E61" s="52">
        <v>2</v>
      </c>
      <c r="F61" s="61">
        <v>12</v>
      </c>
      <c r="G61" s="51">
        <v>19700</v>
      </c>
      <c r="H61" s="51">
        <v>180</v>
      </c>
      <c r="I61" s="81">
        <f t="shared" si="0"/>
        <v>3546000</v>
      </c>
    </row>
    <row r="62" spans="2:9">
      <c r="B62" s="50" t="s">
        <v>304</v>
      </c>
      <c r="C62" s="80" t="s">
        <v>305</v>
      </c>
      <c r="D62" s="51" t="s">
        <v>306</v>
      </c>
      <c r="E62" s="52">
        <v>1</v>
      </c>
      <c r="F62" s="61">
        <v>6</v>
      </c>
      <c r="G62" s="51">
        <v>21800</v>
      </c>
      <c r="H62" s="51">
        <v>192</v>
      </c>
      <c r="I62" s="81">
        <f t="shared" si="0"/>
        <v>4185600</v>
      </c>
    </row>
    <row r="63" spans="2:9">
      <c r="B63" s="50" t="s">
        <v>307</v>
      </c>
      <c r="C63" s="80" t="s">
        <v>308</v>
      </c>
      <c r="D63" s="51" t="s">
        <v>309</v>
      </c>
      <c r="E63" s="52">
        <v>1</v>
      </c>
      <c r="F63" s="61">
        <v>12</v>
      </c>
      <c r="G63" s="51">
        <v>17400</v>
      </c>
      <c r="H63" s="51">
        <v>168</v>
      </c>
      <c r="I63" s="81">
        <f t="shared" si="0"/>
        <v>2923200</v>
      </c>
    </row>
    <row r="64" spans="2:9">
      <c r="B64" s="50" t="s">
        <v>310</v>
      </c>
      <c r="C64" s="80" t="s">
        <v>311</v>
      </c>
      <c r="D64" s="51" t="s">
        <v>312</v>
      </c>
      <c r="E64" s="52">
        <v>3</v>
      </c>
      <c r="F64" s="61">
        <v>4</v>
      </c>
      <c r="G64" s="51">
        <v>51500</v>
      </c>
      <c r="H64" s="51">
        <v>80</v>
      </c>
      <c r="I64" s="81">
        <f t="shared" si="0"/>
        <v>4120000</v>
      </c>
    </row>
    <row r="65" spans="2:9">
      <c r="B65" s="50" t="s">
        <v>313</v>
      </c>
      <c r="C65" s="80" t="s">
        <v>314</v>
      </c>
      <c r="D65" s="51" t="s">
        <v>315</v>
      </c>
      <c r="E65" s="52">
        <v>1</v>
      </c>
      <c r="F65" s="61">
        <v>24</v>
      </c>
      <c r="G65" s="51">
        <v>4100</v>
      </c>
      <c r="H65" s="51">
        <v>1656</v>
      </c>
      <c r="I65" s="81">
        <f t="shared" si="0"/>
        <v>6789600</v>
      </c>
    </row>
    <row r="66" spans="2:9">
      <c r="B66" s="50" t="s">
        <v>316</v>
      </c>
      <c r="C66" s="80" t="s">
        <v>317</v>
      </c>
      <c r="D66" s="51" t="s">
        <v>318</v>
      </c>
      <c r="E66" s="52">
        <v>1</v>
      </c>
      <c r="F66" s="61">
        <v>24</v>
      </c>
      <c r="G66" s="51">
        <v>10400</v>
      </c>
      <c r="H66" s="51">
        <v>480</v>
      </c>
      <c r="I66" s="81">
        <f t="shared" si="0"/>
        <v>4992000</v>
      </c>
    </row>
    <row r="67" spans="2:9">
      <c r="B67" s="50" t="s">
        <v>319</v>
      </c>
      <c r="C67" s="80" t="s">
        <v>320</v>
      </c>
      <c r="D67" s="51" t="s">
        <v>250</v>
      </c>
      <c r="E67" s="52">
        <v>20</v>
      </c>
      <c r="F67" s="61">
        <v>18</v>
      </c>
      <c r="G67" s="51">
        <v>5300</v>
      </c>
      <c r="H67" s="51">
        <v>1746</v>
      </c>
      <c r="I67" s="81">
        <f t="shared" si="0"/>
        <v>9253800</v>
      </c>
    </row>
    <row r="68" spans="2:9">
      <c r="B68" s="50" t="s">
        <v>321</v>
      </c>
      <c r="C68" s="80" t="s">
        <v>322</v>
      </c>
      <c r="D68" s="51" t="s">
        <v>323</v>
      </c>
      <c r="E68" s="52">
        <v>20</v>
      </c>
      <c r="F68" s="61">
        <v>18</v>
      </c>
      <c r="G68" s="51">
        <v>5300</v>
      </c>
      <c r="H68" s="51">
        <v>1746</v>
      </c>
      <c r="I68" s="81">
        <f t="shared" si="0"/>
        <v>9253800</v>
      </c>
    </row>
    <row r="69" spans="2:9">
      <c r="B69" s="50" t="s">
        <v>324</v>
      </c>
      <c r="C69" s="80" t="s">
        <v>325</v>
      </c>
      <c r="D69" s="51" t="s">
        <v>326</v>
      </c>
      <c r="E69" s="52">
        <v>2</v>
      </c>
      <c r="F69" s="61">
        <v>9</v>
      </c>
      <c r="G69" s="51">
        <v>16800</v>
      </c>
      <c r="H69" s="51">
        <v>252</v>
      </c>
      <c r="I69" s="81">
        <f t="shared" ref="I69:I119" si="1">G69*H69</f>
        <v>4233600</v>
      </c>
    </row>
    <row r="70" spans="2:9">
      <c r="B70" s="50" t="s">
        <v>327</v>
      </c>
      <c r="C70" s="80" t="s">
        <v>328</v>
      </c>
      <c r="D70" s="51" t="s">
        <v>329</v>
      </c>
      <c r="E70" s="52">
        <v>3</v>
      </c>
      <c r="F70" s="61">
        <v>4</v>
      </c>
      <c r="G70" s="51">
        <v>42300</v>
      </c>
      <c r="H70" s="51">
        <v>192</v>
      </c>
      <c r="I70" s="81">
        <f t="shared" si="1"/>
        <v>8121600</v>
      </c>
    </row>
    <row r="71" spans="2:9">
      <c r="B71" s="50" t="s">
        <v>330</v>
      </c>
      <c r="C71" s="80" t="s">
        <v>331</v>
      </c>
      <c r="D71" s="51" t="s">
        <v>289</v>
      </c>
      <c r="E71" s="52">
        <v>2</v>
      </c>
      <c r="F71" s="61">
        <v>9</v>
      </c>
      <c r="G71" s="51">
        <v>16800</v>
      </c>
      <c r="H71" s="51">
        <v>315</v>
      </c>
      <c r="I71" s="81">
        <f t="shared" si="1"/>
        <v>5292000</v>
      </c>
    </row>
    <row r="72" spans="2:9">
      <c r="B72" s="50" t="s">
        <v>332</v>
      </c>
      <c r="C72" s="80" t="s">
        <v>333</v>
      </c>
      <c r="D72" s="51" t="s">
        <v>334</v>
      </c>
      <c r="E72" s="52">
        <v>3</v>
      </c>
      <c r="F72" s="61">
        <v>4</v>
      </c>
      <c r="G72" s="51">
        <v>42300</v>
      </c>
      <c r="H72" s="51">
        <v>240</v>
      </c>
      <c r="I72" s="81">
        <f t="shared" si="1"/>
        <v>10152000</v>
      </c>
    </row>
    <row r="73" spans="2:9">
      <c r="B73" s="50" t="s">
        <v>335</v>
      </c>
      <c r="C73" s="80" t="s">
        <v>336</v>
      </c>
      <c r="D73" s="51" t="s">
        <v>337</v>
      </c>
      <c r="E73" s="52">
        <v>1</v>
      </c>
      <c r="F73" s="61">
        <v>6</v>
      </c>
      <c r="G73" s="51">
        <v>21800</v>
      </c>
      <c r="H73" s="51">
        <v>222</v>
      </c>
      <c r="I73" s="81">
        <f t="shared" si="1"/>
        <v>4839600</v>
      </c>
    </row>
    <row r="74" spans="2:9">
      <c r="B74" s="50" t="s">
        <v>338</v>
      </c>
      <c r="C74" s="80" t="s">
        <v>339</v>
      </c>
      <c r="D74" s="51" t="s">
        <v>280</v>
      </c>
      <c r="E74" s="52">
        <v>2</v>
      </c>
      <c r="F74" s="61">
        <v>6</v>
      </c>
      <c r="G74" s="51">
        <v>21800</v>
      </c>
      <c r="H74" s="51">
        <v>414</v>
      </c>
      <c r="I74" s="81">
        <f t="shared" si="1"/>
        <v>9025200</v>
      </c>
    </row>
    <row r="75" spans="2:9">
      <c r="B75" s="50" t="s">
        <v>340</v>
      </c>
      <c r="C75" s="80" t="s">
        <v>341</v>
      </c>
      <c r="D75" s="51" t="s">
        <v>342</v>
      </c>
      <c r="E75" s="52">
        <v>2</v>
      </c>
      <c r="F75" s="61">
        <v>6</v>
      </c>
      <c r="G75" s="51">
        <v>20600</v>
      </c>
      <c r="H75" s="51">
        <v>246</v>
      </c>
      <c r="I75" s="81">
        <f t="shared" si="1"/>
        <v>5067600</v>
      </c>
    </row>
    <row r="76" spans="2:9">
      <c r="B76" s="50" t="s">
        <v>343</v>
      </c>
      <c r="C76" s="80" t="s">
        <v>344</v>
      </c>
      <c r="D76" s="51" t="s">
        <v>345</v>
      </c>
      <c r="E76" s="52">
        <v>2</v>
      </c>
      <c r="F76" s="61">
        <v>6</v>
      </c>
      <c r="G76" s="51">
        <v>21800</v>
      </c>
      <c r="H76" s="51">
        <v>246</v>
      </c>
      <c r="I76" s="81">
        <f t="shared" si="1"/>
        <v>5362800</v>
      </c>
    </row>
    <row r="77" spans="2:9">
      <c r="B77" s="50" t="s">
        <v>346</v>
      </c>
      <c r="C77" s="80" t="s">
        <v>347</v>
      </c>
      <c r="D77" s="51" t="s">
        <v>211</v>
      </c>
      <c r="E77" s="52">
        <v>2</v>
      </c>
      <c r="F77" s="61">
        <v>40</v>
      </c>
      <c r="G77" s="51">
        <v>13400</v>
      </c>
      <c r="H77" s="51">
        <v>600</v>
      </c>
      <c r="I77" s="81">
        <f t="shared" si="1"/>
        <v>8040000</v>
      </c>
    </row>
    <row r="78" spans="2:9">
      <c r="B78" s="50" t="s">
        <v>348</v>
      </c>
      <c r="C78" s="80" t="s">
        <v>349</v>
      </c>
      <c r="D78" s="51" t="s">
        <v>350</v>
      </c>
      <c r="E78" s="52">
        <v>2</v>
      </c>
      <c r="F78" s="61">
        <v>9</v>
      </c>
      <c r="G78" s="51">
        <v>16800</v>
      </c>
      <c r="H78" s="51">
        <v>414</v>
      </c>
      <c r="I78" s="81">
        <f t="shared" si="1"/>
        <v>6955200</v>
      </c>
    </row>
    <row r="79" spans="2:9">
      <c r="B79" s="50" t="s">
        <v>351</v>
      </c>
      <c r="C79" s="80" t="s">
        <v>352</v>
      </c>
      <c r="D79" s="51" t="s">
        <v>141</v>
      </c>
      <c r="E79" s="52">
        <v>8</v>
      </c>
      <c r="F79" s="61">
        <v>10</v>
      </c>
      <c r="G79" s="51">
        <v>15900</v>
      </c>
      <c r="H79" s="51">
        <v>420</v>
      </c>
      <c r="I79" s="81">
        <f t="shared" si="1"/>
        <v>6678000</v>
      </c>
    </row>
    <row r="80" spans="2:9">
      <c r="B80" s="50" t="s">
        <v>353</v>
      </c>
      <c r="C80" s="80" t="s">
        <v>354</v>
      </c>
      <c r="D80" s="51" t="s">
        <v>217</v>
      </c>
      <c r="E80" s="52">
        <v>1</v>
      </c>
      <c r="F80" s="61">
        <v>12</v>
      </c>
      <c r="G80" s="51">
        <v>18400</v>
      </c>
      <c r="H80" s="51">
        <v>204</v>
      </c>
      <c r="I80" s="81">
        <f t="shared" si="1"/>
        <v>3753600</v>
      </c>
    </row>
    <row r="81" spans="2:9">
      <c r="B81" s="50" t="s">
        <v>355</v>
      </c>
      <c r="C81" s="80" t="s">
        <v>356</v>
      </c>
      <c r="D81" s="51" t="s">
        <v>357</v>
      </c>
      <c r="E81" s="52">
        <v>1</v>
      </c>
      <c r="F81" s="61">
        <v>24</v>
      </c>
      <c r="G81" s="51">
        <v>11200</v>
      </c>
      <c r="H81" s="51">
        <v>888</v>
      </c>
      <c r="I81" s="81">
        <f t="shared" si="1"/>
        <v>9945600</v>
      </c>
    </row>
    <row r="82" spans="2:9">
      <c r="B82" s="50" t="s">
        <v>358</v>
      </c>
      <c r="C82" s="80" t="s">
        <v>359</v>
      </c>
      <c r="D82" s="51" t="s">
        <v>238</v>
      </c>
      <c r="E82" s="52">
        <v>1</v>
      </c>
      <c r="F82" s="61">
        <v>24</v>
      </c>
      <c r="G82" s="51">
        <v>9100</v>
      </c>
      <c r="H82" s="51">
        <v>504</v>
      </c>
      <c r="I82" s="81">
        <f t="shared" si="1"/>
        <v>4586400</v>
      </c>
    </row>
    <row r="83" spans="2:9">
      <c r="B83" s="50" t="s">
        <v>360</v>
      </c>
      <c r="C83" s="80" t="s">
        <v>361</v>
      </c>
      <c r="D83" s="51" t="s">
        <v>203</v>
      </c>
      <c r="E83" s="52">
        <v>1</v>
      </c>
      <c r="F83" s="61">
        <v>24</v>
      </c>
      <c r="G83" s="51">
        <v>11200</v>
      </c>
      <c r="H83" s="51">
        <v>792</v>
      </c>
      <c r="I83" s="81">
        <f t="shared" si="1"/>
        <v>8870400</v>
      </c>
    </row>
    <row r="84" spans="2:9">
      <c r="B84" s="50" t="s">
        <v>362</v>
      </c>
      <c r="C84" s="80" t="s">
        <v>363</v>
      </c>
      <c r="D84" s="51" t="s">
        <v>244</v>
      </c>
      <c r="E84" s="52">
        <v>1</v>
      </c>
      <c r="F84" s="61">
        <v>12</v>
      </c>
      <c r="G84" s="51">
        <v>24700</v>
      </c>
      <c r="H84" s="51">
        <v>168</v>
      </c>
      <c r="I84" s="81">
        <f t="shared" si="1"/>
        <v>4149600</v>
      </c>
    </row>
    <row r="85" spans="2:9">
      <c r="B85" s="50" t="s">
        <v>364</v>
      </c>
      <c r="C85" s="80" t="s">
        <v>365</v>
      </c>
      <c r="D85" s="51" t="s">
        <v>168</v>
      </c>
      <c r="E85" s="52">
        <v>1</v>
      </c>
      <c r="F85" s="61">
        <v>96</v>
      </c>
      <c r="G85" s="51">
        <v>7100</v>
      </c>
      <c r="H85" s="51">
        <v>384</v>
      </c>
      <c r="I85" s="81">
        <f t="shared" si="1"/>
        <v>2726400</v>
      </c>
    </row>
    <row r="86" spans="2:9">
      <c r="B86" s="50" t="s">
        <v>366</v>
      </c>
      <c r="C86" s="80" t="s">
        <v>367</v>
      </c>
      <c r="D86" s="51" t="s">
        <v>368</v>
      </c>
      <c r="E86" s="52">
        <v>1</v>
      </c>
      <c r="F86" s="61">
        <v>12</v>
      </c>
      <c r="G86" s="51">
        <v>18400</v>
      </c>
      <c r="H86" s="51">
        <v>144</v>
      </c>
      <c r="I86" s="81">
        <f t="shared" si="1"/>
        <v>2649600</v>
      </c>
    </row>
    <row r="87" spans="2:9">
      <c r="B87" s="50" t="s">
        <v>369</v>
      </c>
      <c r="C87" s="80" t="s">
        <v>370</v>
      </c>
      <c r="D87" s="51" t="s">
        <v>371</v>
      </c>
      <c r="E87" s="52">
        <v>2</v>
      </c>
      <c r="F87" s="61">
        <v>12</v>
      </c>
      <c r="G87" s="51">
        <v>19700</v>
      </c>
      <c r="H87" s="51">
        <v>408</v>
      </c>
      <c r="I87" s="81">
        <f t="shared" si="1"/>
        <v>8037600</v>
      </c>
    </row>
    <row r="88" spans="2:9">
      <c r="B88" s="50" t="s">
        <v>372</v>
      </c>
      <c r="C88" s="80" t="s">
        <v>373</v>
      </c>
      <c r="D88" s="51" t="s">
        <v>374</v>
      </c>
      <c r="E88" s="52">
        <v>2</v>
      </c>
      <c r="F88" s="61">
        <v>6</v>
      </c>
      <c r="G88" s="51">
        <v>21800</v>
      </c>
      <c r="H88" s="51">
        <v>408</v>
      </c>
      <c r="I88" s="81">
        <f t="shared" si="1"/>
        <v>8894400</v>
      </c>
    </row>
    <row r="89" spans="2:9">
      <c r="B89" s="50" t="s">
        <v>375</v>
      </c>
      <c r="C89" s="80" t="s">
        <v>376</v>
      </c>
      <c r="D89" s="51" t="s">
        <v>374</v>
      </c>
      <c r="E89" s="52">
        <v>2</v>
      </c>
      <c r="F89" s="61">
        <v>6</v>
      </c>
      <c r="G89" s="51">
        <v>21800</v>
      </c>
      <c r="H89" s="51">
        <v>462</v>
      </c>
      <c r="I89" s="81">
        <f t="shared" si="1"/>
        <v>10071600</v>
      </c>
    </row>
    <row r="90" spans="2:9">
      <c r="B90" s="50" t="s">
        <v>377</v>
      </c>
      <c r="C90" s="80" t="s">
        <v>378</v>
      </c>
      <c r="D90" s="51" t="s">
        <v>379</v>
      </c>
      <c r="E90" s="52">
        <v>1</v>
      </c>
      <c r="F90" s="61">
        <v>12</v>
      </c>
      <c r="G90" s="51">
        <v>18400</v>
      </c>
      <c r="H90" s="51">
        <v>300</v>
      </c>
      <c r="I90" s="81">
        <f t="shared" si="1"/>
        <v>5520000</v>
      </c>
    </row>
    <row r="91" spans="2:9">
      <c r="B91" s="50" t="s">
        <v>380</v>
      </c>
      <c r="C91" s="80" t="s">
        <v>381</v>
      </c>
      <c r="D91" s="51" t="s">
        <v>357</v>
      </c>
      <c r="E91" s="52">
        <v>2</v>
      </c>
      <c r="F91" s="61">
        <v>6</v>
      </c>
      <c r="G91" s="51">
        <v>21800</v>
      </c>
      <c r="H91" s="51">
        <v>408</v>
      </c>
      <c r="I91" s="81">
        <f t="shared" si="1"/>
        <v>8894400</v>
      </c>
    </row>
    <row r="92" spans="2:9">
      <c r="B92" s="50" t="s">
        <v>382</v>
      </c>
      <c r="C92" s="80" t="s">
        <v>383</v>
      </c>
      <c r="D92" s="51" t="s">
        <v>384</v>
      </c>
      <c r="E92" s="52">
        <v>1</v>
      </c>
      <c r="F92" s="61">
        <v>24</v>
      </c>
      <c r="G92" s="51">
        <v>11100</v>
      </c>
      <c r="H92" s="51">
        <v>384</v>
      </c>
      <c r="I92" s="81">
        <f t="shared" si="1"/>
        <v>4262400</v>
      </c>
    </row>
    <row r="93" spans="2:9">
      <c r="B93" s="50" t="s">
        <v>385</v>
      </c>
      <c r="C93" s="80" t="s">
        <v>386</v>
      </c>
      <c r="D93" s="51" t="s">
        <v>161</v>
      </c>
      <c r="E93" s="52">
        <v>10</v>
      </c>
      <c r="F93" s="61">
        <v>12</v>
      </c>
      <c r="G93" s="51">
        <v>11600</v>
      </c>
      <c r="H93" s="51">
        <v>552</v>
      </c>
      <c r="I93" s="81">
        <f t="shared" si="1"/>
        <v>6403200</v>
      </c>
    </row>
    <row r="94" spans="2:9">
      <c r="B94" s="50" t="s">
        <v>387</v>
      </c>
      <c r="C94" s="80" t="s">
        <v>388</v>
      </c>
      <c r="D94" s="51" t="s">
        <v>389</v>
      </c>
      <c r="E94" s="52">
        <v>3</v>
      </c>
      <c r="F94" s="61">
        <v>6</v>
      </c>
      <c r="G94" s="51">
        <v>22000</v>
      </c>
      <c r="H94" s="51">
        <v>378</v>
      </c>
      <c r="I94" s="81">
        <f t="shared" si="1"/>
        <v>8316000</v>
      </c>
    </row>
    <row r="95" spans="2:9">
      <c r="B95" s="50" t="s">
        <v>390</v>
      </c>
      <c r="C95" s="80" t="s">
        <v>391</v>
      </c>
      <c r="D95" s="51" t="s">
        <v>217</v>
      </c>
      <c r="E95" s="52">
        <v>1</v>
      </c>
      <c r="F95" s="61">
        <v>12</v>
      </c>
      <c r="G95" s="51">
        <v>18400</v>
      </c>
      <c r="H95" s="51">
        <v>132</v>
      </c>
      <c r="I95" s="81">
        <f t="shared" si="1"/>
        <v>2428800</v>
      </c>
    </row>
    <row r="96" spans="2:9">
      <c r="B96" s="50" t="s">
        <v>392</v>
      </c>
      <c r="C96" s="80" t="s">
        <v>393</v>
      </c>
      <c r="D96" s="51" t="s">
        <v>394</v>
      </c>
      <c r="E96" s="52">
        <v>3</v>
      </c>
      <c r="F96" s="61">
        <v>18</v>
      </c>
      <c r="G96" s="51">
        <v>15400</v>
      </c>
      <c r="H96" s="51">
        <v>684</v>
      </c>
      <c r="I96" s="81">
        <f t="shared" si="1"/>
        <v>10533600</v>
      </c>
    </row>
    <row r="97" spans="2:9">
      <c r="B97" s="50" t="s">
        <v>395</v>
      </c>
      <c r="C97" s="80" t="s">
        <v>396</v>
      </c>
      <c r="D97" s="51" t="s">
        <v>397</v>
      </c>
      <c r="E97" s="52">
        <v>1</v>
      </c>
      <c r="F97" s="61">
        <v>12</v>
      </c>
      <c r="G97" s="51">
        <v>18400</v>
      </c>
      <c r="H97" s="51">
        <v>96</v>
      </c>
      <c r="I97" s="81">
        <f t="shared" si="1"/>
        <v>1766400</v>
      </c>
    </row>
    <row r="98" spans="2:9">
      <c r="B98" s="50" t="s">
        <v>398</v>
      </c>
      <c r="C98" s="80" t="s">
        <v>399</v>
      </c>
      <c r="D98" s="51" t="s">
        <v>400</v>
      </c>
      <c r="E98" s="52">
        <v>1</v>
      </c>
      <c r="F98" s="61">
        <v>12</v>
      </c>
      <c r="G98" s="51">
        <v>18400</v>
      </c>
      <c r="H98" s="51">
        <v>156</v>
      </c>
      <c r="I98" s="81">
        <f t="shared" si="1"/>
        <v>2870400</v>
      </c>
    </row>
    <row r="99" spans="2:9">
      <c r="B99" s="50" t="s">
        <v>401</v>
      </c>
      <c r="C99" s="80" t="s">
        <v>402</v>
      </c>
      <c r="D99" s="51" t="s">
        <v>403</v>
      </c>
      <c r="E99" s="52">
        <v>1</v>
      </c>
      <c r="F99" s="61">
        <v>12</v>
      </c>
      <c r="G99" s="51">
        <v>15900</v>
      </c>
      <c r="H99" s="51">
        <v>264</v>
      </c>
      <c r="I99" s="81">
        <f t="shared" si="1"/>
        <v>4197600</v>
      </c>
    </row>
    <row r="100" spans="2:9">
      <c r="B100" s="50" t="s">
        <v>404</v>
      </c>
      <c r="C100" s="80" t="s">
        <v>405</v>
      </c>
      <c r="D100" s="51" t="s">
        <v>406</v>
      </c>
      <c r="E100" s="52">
        <v>3</v>
      </c>
      <c r="F100" s="61">
        <v>6</v>
      </c>
      <c r="G100" s="51">
        <v>8900</v>
      </c>
      <c r="H100" s="51">
        <v>774</v>
      </c>
      <c r="I100" s="81">
        <f t="shared" si="1"/>
        <v>6888600</v>
      </c>
    </row>
    <row r="101" spans="2:9">
      <c r="B101" s="50" t="s">
        <v>407</v>
      </c>
      <c r="C101" s="80" t="s">
        <v>408</v>
      </c>
      <c r="D101" s="51" t="s">
        <v>262</v>
      </c>
      <c r="E101" s="52">
        <v>1</v>
      </c>
      <c r="F101" s="61">
        <v>12</v>
      </c>
      <c r="G101" s="51">
        <v>15900</v>
      </c>
      <c r="H101" s="51">
        <v>144</v>
      </c>
      <c r="I101" s="81">
        <f t="shared" si="1"/>
        <v>2289600</v>
      </c>
    </row>
    <row r="102" spans="2:9">
      <c r="B102" s="50" t="s">
        <v>409</v>
      </c>
      <c r="C102" s="80" t="s">
        <v>410</v>
      </c>
      <c r="D102" s="51" t="s">
        <v>309</v>
      </c>
      <c r="E102" s="52">
        <v>1</v>
      </c>
      <c r="F102" s="61">
        <v>12</v>
      </c>
      <c r="G102" s="51">
        <v>15900</v>
      </c>
      <c r="H102" s="51">
        <v>264</v>
      </c>
      <c r="I102" s="81">
        <f t="shared" si="1"/>
        <v>4197600</v>
      </c>
    </row>
    <row r="103" spans="2:9">
      <c r="B103" s="50" t="s">
        <v>411</v>
      </c>
      <c r="C103" s="80" t="s">
        <v>412</v>
      </c>
      <c r="D103" s="51" t="s">
        <v>413</v>
      </c>
      <c r="E103" s="52">
        <v>1</v>
      </c>
      <c r="F103" s="61">
        <v>12</v>
      </c>
      <c r="G103" s="51">
        <v>15900</v>
      </c>
      <c r="H103" s="51">
        <v>348</v>
      </c>
      <c r="I103" s="81">
        <f t="shared" si="1"/>
        <v>5533200</v>
      </c>
    </row>
    <row r="104" spans="2:9">
      <c r="B104" s="50" t="s">
        <v>414</v>
      </c>
      <c r="C104" s="80" t="s">
        <v>415</v>
      </c>
      <c r="D104" s="51" t="s">
        <v>300</v>
      </c>
      <c r="E104" s="52">
        <v>1</v>
      </c>
      <c r="F104" s="61">
        <v>12</v>
      </c>
      <c r="G104" s="51">
        <v>17100</v>
      </c>
      <c r="H104" s="51">
        <v>324</v>
      </c>
      <c r="I104" s="81">
        <f t="shared" si="1"/>
        <v>5540400</v>
      </c>
    </row>
    <row r="105" spans="2:9">
      <c r="B105" s="50" t="s">
        <v>416</v>
      </c>
      <c r="C105" s="80" t="s">
        <v>417</v>
      </c>
      <c r="D105" s="51" t="s">
        <v>418</v>
      </c>
      <c r="E105" s="52">
        <v>3</v>
      </c>
      <c r="F105" s="61">
        <v>6</v>
      </c>
      <c r="G105" s="51">
        <v>44200</v>
      </c>
      <c r="H105" s="51">
        <v>126</v>
      </c>
      <c r="I105" s="81">
        <f t="shared" si="1"/>
        <v>5569200</v>
      </c>
    </row>
    <row r="106" spans="2:9">
      <c r="B106" s="50" t="s">
        <v>419</v>
      </c>
      <c r="C106" s="80" t="s">
        <v>420</v>
      </c>
      <c r="D106" s="51" t="s">
        <v>421</v>
      </c>
      <c r="E106" s="52">
        <v>1</v>
      </c>
      <c r="F106" s="61">
        <v>12</v>
      </c>
      <c r="G106" s="51">
        <v>15900</v>
      </c>
      <c r="H106" s="51">
        <v>156</v>
      </c>
      <c r="I106" s="81">
        <f t="shared" si="1"/>
        <v>2480400</v>
      </c>
    </row>
    <row r="107" spans="2:9">
      <c r="B107" s="50" t="s">
        <v>422</v>
      </c>
      <c r="C107" s="80" t="s">
        <v>423</v>
      </c>
      <c r="D107" s="51" t="s">
        <v>424</v>
      </c>
      <c r="E107" s="52">
        <v>7</v>
      </c>
      <c r="F107" s="61">
        <v>12</v>
      </c>
      <c r="G107" s="51">
        <v>9900</v>
      </c>
      <c r="H107" s="51">
        <v>516</v>
      </c>
      <c r="I107" s="81">
        <f t="shared" si="1"/>
        <v>5108400</v>
      </c>
    </row>
    <row r="108" spans="2:9">
      <c r="B108" s="50" t="s">
        <v>425</v>
      </c>
      <c r="C108" s="80" t="s">
        <v>426</v>
      </c>
      <c r="D108" s="51" t="s">
        <v>171</v>
      </c>
      <c r="E108" s="52">
        <v>5</v>
      </c>
      <c r="F108" s="61">
        <v>12</v>
      </c>
      <c r="G108" s="51">
        <v>9900</v>
      </c>
      <c r="H108" s="51">
        <v>300</v>
      </c>
      <c r="I108" s="81">
        <f t="shared" si="1"/>
        <v>2970000</v>
      </c>
    </row>
    <row r="109" spans="2:9">
      <c r="B109" s="50" t="s">
        <v>427</v>
      </c>
      <c r="C109" s="80" t="s">
        <v>428</v>
      </c>
      <c r="D109" s="51" t="s">
        <v>429</v>
      </c>
      <c r="E109" s="52">
        <v>2</v>
      </c>
      <c r="F109" s="61">
        <v>9</v>
      </c>
      <c r="G109" s="51">
        <v>16800</v>
      </c>
      <c r="H109" s="51">
        <v>567</v>
      </c>
      <c r="I109" s="81">
        <f t="shared" si="1"/>
        <v>9525600</v>
      </c>
    </row>
    <row r="110" spans="2:9">
      <c r="B110" s="50" t="s">
        <v>430</v>
      </c>
      <c r="C110" s="80" t="s">
        <v>431</v>
      </c>
      <c r="D110" s="51" t="s">
        <v>432</v>
      </c>
      <c r="E110" s="52">
        <v>1</v>
      </c>
      <c r="F110" s="61">
        <v>24</v>
      </c>
      <c r="G110" s="51">
        <v>8900</v>
      </c>
      <c r="H110" s="51">
        <v>336</v>
      </c>
      <c r="I110" s="81">
        <f t="shared" si="1"/>
        <v>2990400</v>
      </c>
    </row>
    <row r="111" spans="2:9">
      <c r="B111" s="50" t="s">
        <v>433</v>
      </c>
      <c r="C111" s="80" t="s">
        <v>434</v>
      </c>
      <c r="D111" s="51" t="s">
        <v>435</v>
      </c>
      <c r="E111" s="52">
        <v>1</v>
      </c>
      <c r="F111" s="61">
        <v>24</v>
      </c>
      <c r="G111" s="51">
        <v>17200</v>
      </c>
      <c r="H111" s="51">
        <v>432</v>
      </c>
      <c r="I111" s="81">
        <f t="shared" si="1"/>
        <v>7430400</v>
      </c>
    </row>
    <row r="112" spans="2:9">
      <c r="B112" s="50" t="s">
        <v>436</v>
      </c>
      <c r="C112" s="80" t="s">
        <v>437</v>
      </c>
      <c r="D112" s="51" t="s">
        <v>309</v>
      </c>
      <c r="E112" s="52">
        <v>10</v>
      </c>
      <c r="F112" s="61">
        <v>6</v>
      </c>
      <c r="G112" s="51">
        <v>23400</v>
      </c>
      <c r="H112" s="51">
        <v>450</v>
      </c>
      <c r="I112" s="81">
        <f t="shared" si="1"/>
        <v>10530000</v>
      </c>
    </row>
    <row r="113" spans="2:9">
      <c r="B113" s="50" t="s">
        <v>438</v>
      </c>
      <c r="C113" s="80" t="s">
        <v>439</v>
      </c>
      <c r="D113" s="51" t="s">
        <v>440</v>
      </c>
      <c r="E113" s="52">
        <v>2</v>
      </c>
      <c r="F113" s="61">
        <v>9</v>
      </c>
      <c r="G113" s="51">
        <v>16800</v>
      </c>
      <c r="H113" s="51">
        <v>162</v>
      </c>
      <c r="I113" s="81">
        <f t="shared" si="1"/>
        <v>2721600</v>
      </c>
    </row>
    <row r="114" spans="2:9">
      <c r="B114" s="50" t="s">
        <v>441</v>
      </c>
      <c r="C114" s="80" t="s">
        <v>442</v>
      </c>
      <c r="D114" s="51" t="s">
        <v>443</v>
      </c>
      <c r="E114" s="52">
        <v>2</v>
      </c>
      <c r="F114" s="61">
        <v>9</v>
      </c>
      <c r="G114" s="51">
        <v>16800</v>
      </c>
      <c r="H114" s="51">
        <v>189</v>
      </c>
      <c r="I114" s="81">
        <f t="shared" si="1"/>
        <v>3175200</v>
      </c>
    </row>
    <row r="115" spans="2:9">
      <c r="B115" s="50" t="s">
        <v>444</v>
      </c>
      <c r="C115" s="80" t="s">
        <v>445</v>
      </c>
      <c r="D115" s="51" t="s">
        <v>446</v>
      </c>
      <c r="E115" s="52">
        <v>2</v>
      </c>
      <c r="F115" s="61">
        <v>9</v>
      </c>
      <c r="G115" s="51">
        <v>16800</v>
      </c>
      <c r="H115" s="51">
        <v>288</v>
      </c>
      <c r="I115" s="81">
        <f t="shared" si="1"/>
        <v>4838400</v>
      </c>
    </row>
    <row r="116" spans="2:9">
      <c r="B116" s="50" t="s">
        <v>447</v>
      </c>
      <c r="C116" s="80" t="s">
        <v>448</v>
      </c>
      <c r="D116" s="51" t="s">
        <v>449</v>
      </c>
      <c r="E116" s="52">
        <v>1</v>
      </c>
      <c r="F116" s="61">
        <v>24</v>
      </c>
      <c r="G116" s="51">
        <v>11600</v>
      </c>
      <c r="H116" s="51">
        <v>888</v>
      </c>
      <c r="I116" s="81">
        <f t="shared" si="1"/>
        <v>10300800</v>
      </c>
    </row>
    <row r="117" spans="2:9">
      <c r="B117" s="50" t="s">
        <v>450</v>
      </c>
      <c r="C117" s="80" t="s">
        <v>451</v>
      </c>
      <c r="D117" s="51" t="s">
        <v>432</v>
      </c>
      <c r="E117" s="52">
        <v>1</v>
      </c>
      <c r="F117" s="61">
        <v>24</v>
      </c>
      <c r="G117" s="51">
        <v>9600</v>
      </c>
      <c r="H117" s="51">
        <v>240</v>
      </c>
      <c r="I117" s="81">
        <f t="shared" si="1"/>
        <v>2304000</v>
      </c>
    </row>
    <row r="118" spans="2:9">
      <c r="B118" s="50" t="s">
        <v>452</v>
      </c>
      <c r="C118" s="80" t="s">
        <v>453</v>
      </c>
      <c r="D118" s="51" t="s">
        <v>454</v>
      </c>
      <c r="E118" s="52">
        <v>2</v>
      </c>
      <c r="F118" s="61">
        <v>6</v>
      </c>
      <c r="G118" s="51">
        <v>20600</v>
      </c>
      <c r="H118" s="51">
        <v>390</v>
      </c>
      <c r="I118" s="81">
        <f t="shared" si="1"/>
        <v>8034000</v>
      </c>
    </row>
    <row r="119" spans="2:9">
      <c r="B119" s="50" t="s">
        <v>455</v>
      </c>
      <c r="C119" s="80" t="s">
        <v>456</v>
      </c>
      <c r="D119" s="51" t="s">
        <v>457</v>
      </c>
      <c r="E119" s="52">
        <v>2</v>
      </c>
      <c r="F119" s="61">
        <v>9</v>
      </c>
      <c r="G119" s="51">
        <v>16800</v>
      </c>
      <c r="H119" s="51">
        <v>279</v>
      </c>
      <c r="I119" s="81">
        <f t="shared" si="1"/>
        <v>4687200</v>
      </c>
    </row>
  </sheetData>
  <mergeCells count="1">
    <mergeCell ref="B2:I2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D9"/>
  <sheetViews>
    <sheetView showGridLines="0" zoomScale="120" zoomScaleNormal="120" workbookViewId="0">
      <selection activeCell="B12" sqref="B12"/>
    </sheetView>
  </sheetViews>
  <sheetFormatPr defaultRowHeight="16.5"/>
  <cols>
    <col min="1" max="1" width="2" style="82" customWidth="1"/>
    <col min="2" max="2" width="21.5" style="82" customWidth="1"/>
    <col min="3" max="3" width="10.875" style="82" customWidth="1"/>
    <col min="4" max="4" width="28.375" style="82" customWidth="1"/>
    <col min="5" max="256" width="9" style="82"/>
    <col min="257" max="257" width="16.875" style="82" bestFit="1" customWidth="1"/>
    <col min="258" max="258" width="10.875" style="82" customWidth="1"/>
    <col min="259" max="259" width="19.25" style="82" bestFit="1" customWidth="1"/>
    <col min="260" max="512" width="9" style="82"/>
    <col min="513" max="513" width="16.875" style="82" bestFit="1" customWidth="1"/>
    <col min="514" max="514" width="10.875" style="82" customWidth="1"/>
    <col min="515" max="515" width="19.25" style="82" bestFit="1" customWidth="1"/>
    <col min="516" max="768" width="9" style="82"/>
    <col min="769" max="769" width="16.875" style="82" bestFit="1" customWidth="1"/>
    <col min="770" max="770" width="10.875" style="82" customWidth="1"/>
    <col min="771" max="771" width="19.25" style="82" bestFit="1" customWidth="1"/>
    <col min="772" max="1024" width="9" style="82"/>
    <col min="1025" max="1025" width="16.875" style="82" bestFit="1" customWidth="1"/>
    <col min="1026" max="1026" width="10.875" style="82" customWidth="1"/>
    <col min="1027" max="1027" width="19.25" style="82" bestFit="1" customWidth="1"/>
    <col min="1028" max="1280" width="9" style="82"/>
    <col min="1281" max="1281" width="16.875" style="82" bestFit="1" customWidth="1"/>
    <col min="1282" max="1282" width="10.875" style="82" customWidth="1"/>
    <col min="1283" max="1283" width="19.25" style="82" bestFit="1" customWidth="1"/>
    <col min="1284" max="1536" width="9" style="82"/>
    <col min="1537" max="1537" width="16.875" style="82" bestFit="1" customWidth="1"/>
    <col min="1538" max="1538" width="10.875" style="82" customWidth="1"/>
    <col min="1539" max="1539" width="19.25" style="82" bestFit="1" customWidth="1"/>
    <col min="1540" max="1792" width="9" style="82"/>
    <col min="1793" max="1793" width="16.875" style="82" bestFit="1" customWidth="1"/>
    <col min="1794" max="1794" width="10.875" style="82" customWidth="1"/>
    <col min="1795" max="1795" width="19.25" style="82" bestFit="1" customWidth="1"/>
    <col min="1796" max="2048" width="9" style="82"/>
    <col min="2049" max="2049" width="16.875" style="82" bestFit="1" customWidth="1"/>
    <col min="2050" max="2050" width="10.875" style="82" customWidth="1"/>
    <col min="2051" max="2051" width="19.25" style="82" bestFit="1" customWidth="1"/>
    <col min="2052" max="2304" width="9" style="82"/>
    <col min="2305" max="2305" width="16.875" style="82" bestFit="1" customWidth="1"/>
    <col min="2306" max="2306" width="10.875" style="82" customWidth="1"/>
    <col min="2307" max="2307" width="19.25" style="82" bestFit="1" customWidth="1"/>
    <col min="2308" max="2560" width="9" style="82"/>
    <col min="2561" max="2561" width="16.875" style="82" bestFit="1" customWidth="1"/>
    <col min="2562" max="2562" width="10.875" style="82" customWidth="1"/>
    <col min="2563" max="2563" width="19.25" style="82" bestFit="1" customWidth="1"/>
    <col min="2564" max="2816" width="9" style="82"/>
    <col min="2817" max="2817" width="16.875" style="82" bestFit="1" customWidth="1"/>
    <col min="2818" max="2818" width="10.875" style="82" customWidth="1"/>
    <col min="2819" max="2819" width="19.25" style="82" bestFit="1" customWidth="1"/>
    <col min="2820" max="3072" width="9" style="82"/>
    <col min="3073" max="3073" width="16.875" style="82" bestFit="1" customWidth="1"/>
    <col min="3074" max="3074" width="10.875" style="82" customWidth="1"/>
    <col min="3075" max="3075" width="19.25" style="82" bestFit="1" customWidth="1"/>
    <col min="3076" max="3328" width="9" style="82"/>
    <col min="3329" max="3329" width="16.875" style="82" bestFit="1" customWidth="1"/>
    <col min="3330" max="3330" width="10.875" style="82" customWidth="1"/>
    <col min="3331" max="3331" width="19.25" style="82" bestFit="1" customWidth="1"/>
    <col min="3332" max="3584" width="9" style="82"/>
    <col min="3585" max="3585" width="16.875" style="82" bestFit="1" customWidth="1"/>
    <col min="3586" max="3586" width="10.875" style="82" customWidth="1"/>
    <col min="3587" max="3587" width="19.25" style="82" bestFit="1" customWidth="1"/>
    <col min="3588" max="3840" width="9" style="82"/>
    <col min="3841" max="3841" width="16.875" style="82" bestFit="1" customWidth="1"/>
    <col min="3842" max="3842" width="10.875" style="82" customWidth="1"/>
    <col min="3843" max="3843" width="19.25" style="82" bestFit="1" customWidth="1"/>
    <col min="3844" max="4096" width="9" style="82"/>
    <col min="4097" max="4097" width="16.875" style="82" bestFit="1" customWidth="1"/>
    <col min="4098" max="4098" width="10.875" style="82" customWidth="1"/>
    <col min="4099" max="4099" width="19.25" style="82" bestFit="1" customWidth="1"/>
    <col min="4100" max="4352" width="9" style="82"/>
    <col min="4353" max="4353" width="16.875" style="82" bestFit="1" customWidth="1"/>
    <col min="4354" max="4354" width="10.875" style="82" customWidth="1"/>
    <col min="4355" max="4355" width="19.25" style="82" bestFit="1" customWidth="1"/>
    <col min="4356" max="4608" width="9" style="82"/>
    <col min="4609" max="4609" width="16.875" style="82" bestFit="1" customWidth="1"/>
    <col min="4610" max="4610" width="10.875" style="82" customWidth="1"/>
    <col min="4611" max="4611" width="19.25" style="82" bestFit="1" customWidth="1"/>
    <col min="4612" max="4864" width="9" style="82"/>
    <col min="4865" max="4865" width="16.875" style="82" bestFit="1" customWidth="1"/>
    <col min="4866" max="4866" width="10.875" style="82" customWidth="1"/>
    <col min="4867" max="4867" width="19.25" style="82" bestFit="1" customWidth="1"/>
    <col min="4868" max="5120" width="9" style="82"/>
    <col min="5121" max="5121" width="16.875" style="82" bestFit="1" customWidth="1"/>
    <col min="5122" max="5122" width="10.875" style="82" customWidth="1"/>
    <col min="5123" max="5123" width="19.25" style="82" bestFit="1" customWidth="1"/>
    <col min="5124" max="5376" width="9" style="82"/>
    <col min="5377" max="5377" width="16.875" style="82" bestFit="1" customWidth="1"/>
    <col min="5378" max="5378" width="10.875" style="82" customWidth="1"/>
    <col min="5379" max="5379" width="19.25" style="82" bestFit="1" customWidth="1"/>
    <col min="5380" max="5632" width="9" style="82"/>
    <col min="5633" max="5633" width="16.875" style="82" bestFit="1" customWidth="1"/>
    <col min="5634" max="5634" width="10.875" style="82" customWidth="1"/>
    <col min="5635" max="5635" width="19.25" style="82" bestFit="1" customWidth="1"/>
    <col min="5636" max="5888" width="9" style="82"/>
    <col min="5889" max="5889" width="16.875" style="82" bestFit="1" customWidth="1"/>
    <col min="5890" max="5890" width="10.875" style="82" customWidth="1"/>
    <col min="5891" max="5891" width="19.25" style="82" bestFit="1" customWidth="1"/>
    <col min="5892" max="6144" width="9" style="82"/>
    <col min="6145" max="6145" width="16.875" style="82" bestFit="1" customWidth="1"/>
    <col min="6146" max="6146" width="10.875" style="82" customWidth="1"/>
    <col min="6147" max="6147" width="19.25" style="82" bestFit="1" customWidth="1"/>
    <col min="6148" max="6400" width="9" style="82"/>
    <col min="6401" max="6401" width="16.875" style="82" bestFit="1" customWidth="1"/>
    <col min="6402" max="6402" width="10.875" style="82" customWidth="1"/>
    <col min="6403" max="6403" width="19.25" style="82" bestFit="1" customWidth="1"/>
    <col min="6404" max="6656" width="9" style="82"/>
    <col min="6657" max="6657" width="16.875" style="82" bestFit="1" customWidth="1"/>
    <col min="6658" max="6658" width="10.875" style="82" customWidth="1"/>
    <col min="6659" max="6659" width="19.25" style="82" bestFit="1" customWidth="1"/>
    <col min="6660" max="6912" width="9" style="82"/>
    <col min="6913" max="6913" width="16.875" style="82" bestFit="1" customWidth="1"/>
    <col min="6914" max="6914" width="10.875" style="82" customWidth="1"/>
    <col min="6915" max="6915" width="19.25" style="82" bestFit="1" customWidth="1"/>
    <col min="6916" max="7168" width="9" style="82"/>
    <col min="7169" max="7169" width="16.875" style="82" bestFit="1" customWidth="1"/>
    <col min="7170" max="7170" width="10.875" style="82" customWidth="1"/>
    <col min="7171" max="7171" width="19.25" style="82" bestFit="1" customWidth="1"/>
    <col min="7172" max="7424" width="9" style="82"/>
    <col min="7425" max="7425" width="16.875" style="82" bestFit="1" customWidth="1"/>
    <col min="7426" max="7426" width="10.875" style="82" customWidth="1"/>
    <col min="7427" max="7427" width="19.25" style="82" bestFit="1" customWidth="1"/>
    <col min="7428" max="7680" width="9" style="82"/>
    <col min="7681" max="7681" width="16.875" style="82" bestFit="1" customWidth="1"/>
    <col min="7682" max="7682" width="10.875" style="82" customWidth="1"/>
    <col min="7683" max="7683" width="19.25" style="82" bestFit="1" customWidth="1"/>
    <col min="7684" max="7936" width="9" style="82"/>
    <col min="7937" max="7937" width="16.875" style="82" bestFit="1" customWidth="1"/>
    <col min="7938" max="7938" width="10.875" style="82" customWidth="1"/>
    <col min="7939" max="7939" width="19.25" style="82" bestFit="1" customWidth="1"/>
    <col min="7940" max="8192" width="9" style="82"/>
    <col min="8193" max="8193" width="16.875" style="82" bestFit="1" customWidth="1"/>
    <col min="8194" max="8194" width="10.875" style="82" customWidth="1"/>
    <col min="8195" max="8195" width="19.25" style="82" bestFit="1" customWidth="1"/>
    <col min="8196" max="8448" width="9" style="82"/>
    <col min="8449" max="8449" width="16.875" style="82" bestFit="1" customWidth="1"/>
    <col min="8450" max="8450" width="10.875" style="82" customWidth="1"/>
    <col min="8451" max="8451" width="19.25" style="82" bestFit="1" customWidth="1"/>
    <col min="8452" max="8704" width="9" style="82"/>
    <col min="8705" max="8705" width="16.875" style="82" bestFit="1" customWidth="1"/>
    <col min="8706" max="8706" width="10.875" style="82" customWidth="1"/>
    <col min="8707" max="8707" width="19.25" style="82" bestFit="1" customWidth="1"/>
    <col min="8708" max="8960" width="9" style="82"/>
    <col min="8961" max="8961" width="16.875" style="82" bestFit="1" customWidth="1"/>
    <col min="8962" max="8962" width="10.875" style="82" customWidth="1"/>
    <col min="8963" max="8963" width="19.25" style="82" bestFit="1" customWidth="1"/>
    <col min="8964" max="9216" width="9" style="82"/>
    <col min="9217" max="9217" width="16.875" style="82" bestFit="1" customWidth="1"/>
    <col min="9218" max="9218" width="10.875" style="82" customWidth="1"/>
    <col min="9219" max="9219" width="19.25" style="82" bestFit="1" customWidth="1"/>
    <col min="9220" max="9472" width="9" style="82"/>
    <col min="9473" max="9473" width="16.875" style="82" bestFit="1" customWidth="1"/>
    <col min="9474" max="9474" width="10.875" style="82" customWidth="1"/>
    <col min="9475" max="9475" width="19.25" style="82" bestFit="1" customWidth="1"/>
    <col min="9476" max="9728" width="9" style="82"/>
    <col min="9729" max="9729" width="16.875" style="82" bestFit="1" customWidth="1"/>
    <col min="9730" max="9730" width="10.875" style="82" customWidth="1"/>
    <col min="9731" max="9731" width="19.25" style="82" bestFit="1" customWidth="1"/>
    <col min="9732" max="9984" width="9" style="82"/>
    <col min="9985" max="9985" width="16.875" style="82" bestFit="1" customWidth="1"/>
    <col min="9986" max="9986" width="10.875" style="82" customWidth="1"/>
    <col min="9987" max="9987" width="19.25" style="82" bestFit="1" customWidth="1"/>
    <col min="9988" max="10240" width="9" style="82"/>
    <col min="10241" max="10241" width="16.875" style="82" bestFit="1" customWidth="1"/>
    <col min="10242" max="10242" width="10.875" style="82" customWidth="1"/>
    <col min="10243" max="10243" width="19.25" style="82" bestFit="1" customWidth="1"/>
    <col min="10244" max="10496" width="9" style="82"/>
    <col min="10497" max="10497" width="16.875" style="82" bestFit="1" customWidth="1"/>
    <col min="10498" max="10498" width="10.875" style="82" customWidth="1"/>
    <col min="10499" max="10499" width="19.25" style="82" bestFit="1" customWidth="1"/>
    <col min="10500" max="10752" width="9" style="82"/>
    <col min="10753" max="10753" width="16.875" style="82" bestFit="1" customWidth="1"/>
    <col min="10754" max="10754" width="10.875" style="82" customWidth="1"/>
    <col min="10755" max="10755" width="19.25" style="82" bestFit="1" customWidth="1"/>
    <col min="10756" max="11008" width="9" style="82"/>
    <col min="11009" max="11009" width="16.875" style="82" bestFit="1" customWidth="1"/>
    <col min="11010" max="11010" width="10.875" style="82" customWidth="1"/>
    <col min="11011" max="11011" width="19.25" style="82" bestFit="1" customWidth="1"/>
    <col min="11012" max="11264" width="9" style="82"/>
    <col min="11265" max="11265" width="16.875" style="82" bestFit="1" customWidth="1"/>
    <col min="11266" max="11266" width="10.875" style="82" customWidth="1"/>
    <col min="11267" max="11267" width="19.25" style="82" bestFit="1" customWidth="1"/>
    <col min="11268" max="11520" width="9" style="82"/>
    <col min="11521" max="11521" width="16.875" style="82" bestFit="1" customWidth="1"/>
    <col min="11522" max="11522" width="10.875" style="82" customWidth="1"/>
    <col min="11523" max="11523" width="19.25" style="82" bestFit="1" customWidth="1"/>
    <col min="11524" max="11776" width="9" style="82"/>
    <col min="11777" max="11777" width="16.875" style="82" bestFit="1" customWidth="1"/>
    <col min="11778" max="11778" width="10.875" style="82" customWidth="1"/>
    <col min="11779" max="11779" width="19.25" style="82" bestFit="1" customWidth="1"/>
    <col min="11780" max="12032" width="9" style="82"/>
    <col min="12033" max="12033" width="16.875" style="82" bestFit="1" customWidth="1"/>
    <col min="12034" max="12034" width="10.875" style="82" customWidth="1"/>
    <col min="12035" max="12035" width="19.25" style="82" bestFit="1" customWidth="1"/>
    <col min="12036" max="12288" width="9" style="82"/>
    <col min="12289" max="12289" width="16.875" style="82" bestFit="1" customWidth="1"/>
    <col min="12290" max="12290" width="10.875" style="82" customWidth="1"/>
    <col min="12291" max="12291" width="19.25" style="82" bestFit="1" customWidth="1"/>
    <col min="12292" max="12544" width="9" style="82"/>
    <col min="12545" max="12545" width="16.875" style="82" bestFit="1" customWidth="1"/>
    <col min="12546" max="12546" width="10.875" style="82" customWidth="1"/>
    <col min="12547" max="12547" width="19.25" style="82" bestFit="1" customWidth="1"/>
    <col min="12548" max="12800" width="9" style="82"/>
    <col min="12801" max="12801" width="16.875" style="82" bestFit="1" customWidth="1"/>
    <col min="12802" max="12802" width="10.875" style="82" customWidth="1"/>
    <col min="12803" max="12803" width="19.25" style="82" bestFit="1" customWidth="1"/>
    <col min="12804" max="13056" width="9" style="82"/>
    <col min="13057" max="13057" width="16.875" style="82" bestFit="1" customWidth="1"/>
    <col min="13058" max="13058" width="10.875" style="82" customWidth="1"/>
    <col min="13059" max="13059" width="19.25" style="82" bestFit="1" customWidth="1"/>
    <col min="13060" max="13312" width="9" style="82"/>
    <col min="13313" max="13313" width="16.875" style="82" bestFit="1" customWidth="1"/>
    <col min="13314" max="13314" width="10.875" style="82" customWidth="1"/>
    <col min="13315" max="13315" width="19.25" style="82" bestFit="1" customWidth="1"/>
    <col min="13316" max="13568" width="9" style="82"/>
    <col min="13569" max="13569" width="16.875" style="82" bestFit="1" customWidth="1"/>
    <col min="13570" max="13570" width="10.875" style="82" customWidth="1"/>
    <col min="13571" max="13571" width="19.25" style="82" bestFit="1" customWidth="1"/>
    <col min="13572" max="13824" width="9" style="82"/>
    <col min="13825" max="13825" width="16.875" style="82" bestFit="1" customWidth="1"/>
    <col min="13826" max="13826" width="10.875" style="82" customWidth="1"/>
    <col min="13827" max="13827" width="19.25" style="82" bestFit="1" customWidth="1"/>
    <col min="13828" max="14080" width="9" style="82"/>
    <col min="14081" max="14081" width="16.875" style="82" bestFit="1" customWidth="1"/>
    <col min="14082" max="14082" width="10.875" style="82" customWidth="1"/>
    <col min="14083" max="14083" width="19.25" style="82" bestFit="1" customWidth="1"/>
    <col min="14084" max="14336" width="9" style="82"/>
    <col min="14337" max="14337" width="16.875" style="82" bestFit="1" customWidth="1"/>
    <col min="14338" max="14338" width="10.875" style="82" customWidth="1"/>
    <col min="14339" max="14339" width="19.25" style="82" bestFit="1" customWidth="1"/>
    <col min="14340" max="14592" width="9" style="82"/>
    <col min="14593" max="14593" width="16.875" style="82" bestFit="1" customWidth="1"/>
    <col min="14594" max="14594" width="10.875" style="82" customWidth="1"/>
    <col min="14595" max="14595" width="19.25" style="82" bestFit="1" customWidth="1"/>
    <col min="14596" max="14848" width="9" style="82"/>
    <col min="14849" max="14849" width="16.875" style="82" bestFit="1" customWidth="1"/>
    <col min="14850" max="14850" width="10.875" style="82" customWidth="1"/>
    <col min="14851" max="14851" width="19.25" style="82" bestFit="1" customWidth="1"/>
    <col min="14852" max="15104" width="9" style="82"/>
    <col min="15105" max="15105" width="16.875" style="82" bestFit="1" customWidth="1"/>
    <col min="15106" max="15106" width="10.875" style="82" customWidth="1"/>
    <col min="15107" max="15107" width="19.25" style="82" bestFit="1" customWidth="1"/>
    <col min="15108" max="15360" width="9" style="82"/>
    <col min="15361" max="15361" width="16.875" style="82" bestFit="1" customWidth="1"/>
    <col min="15362" max="15362" width="10.875" style="82" customWidth="1"/>
    <col min="15363" max="15363" width="19.25" style="82" bestFit="1" customWidth="1"/>
    <col min="15364" max="15616" width="9" style="82"/>
    <col min="15617" max="15617" width="16.875" style="82" bestFit="1" customWidth="1"/>
    <col min="15618" max="15618" width="10.875" style="82" customWidth="1"/>
    <col min="15619" max="15619" width="19.25" style="82" bestFit="1" customWidth="1"/>
    <col min="15620" max="15872" width="9" style="82"/>
    <col min="15873" max="15873" width="16.875" style="82" bestFit="1" customWidth="1"/>
    <col min="15874" max="15874" width="10.875" style="82" customWidth="1"/>
    <col min="15875" max="15875" width="19.25" style="82" bestFit="1" customWidth="1"/>
    <col min="15876" max="16128" width="9" style="82"/>
    <col min="16129" max="16129" width="16.875" style="82" bestFit="1" customWidth="1"/>
    <col min="16130" max="16130" width="10.875" style="82" customWidth="1"/>
    <col min="16131" max="16131" width="19.25" style="82" bestFit="1" customWidth="1"/>
    <col min="16132" max="16384" width="9" style="82"/>
  </cols>
  <sheetData>
    <row r="1" spans="2:4" ht="26.25">
      <c r="B1" s="250" t="s">
        <v>466</v>
      </c>
      <c r="C1" s="250"/>
      <c r="D1" s="250"/>
    </row>
    <row r="3" spans="2:4" ht="20.100000000000001" customHeight="1">
      <c r="B3" s="87" t="s">
        <v>465</v>
      </c>
      <c r="C3" s="87" t="s">
        <v>464</v>
      </c>
      <c r="D3" s="87" t="s">
        <v>463</v>
      </c>
    </row>
    <row r="4" spans="2:4" ht="20.100000000000001" customHeight="1">
      <c r="B4" s="86" t="s">
        <v>462</v>
      </c>
      <c r="C4" s="84">
        <v>0</v>
      </c>
      <c r="D4" s="85">
        <v>39559.726898148147</v>
      </c>
    </row>
    <row r="5" spans="2:4" ht="20.100000000000001" customHeight="1">
      <c r="B5" s="84" t="s">
        <v>461</v>
      </c>
      <c r="C5" s="84">
        <v>-13</v>
      </c>
      <c r="D5" s="83"/>
    </row>
    <row r="6" spans="2:4" ht="20.100000000000001" customHeight="1">
      <c r="B6" s="84" t="s">
        <v>460</v>
      </c>
      <c r="C6" s="84">
        <v>-7</v>
      </c>
      <c r="D6" s="83"/>
    </row>
    <row r="7" spans="2:4" ht="20.100000000000001" customHeight="1">
      <c r="B7" s="84" t="s">
        <v>459</v>
      </c>
      <c r="C7" s="84">
        <v>-1</v>
      </c>
      <c r="D7" s="83"/>
    </row>
    <row r="8" spans="2:4" ht="17.25" thickBot="1"/>
    <row r="9" spans="2:4" ht="29.25" customHeight="1" thickBot="1">
      <c r="B9" s="251" t="s">
        <v>458</v>
      </c>
      <c r="C9" s="252"/>
      <c r="D9" s="253"/>
    </row>
  </sheetData>
  <mergeCells count="2">
    <mergeCell ref="B1:D1"/>
    <mergeCell ref="B9:D9"/>
  </mergeCells>
  <phoneticPr fontId="4" type="noConversion"/>
  <pageMargins left="0.75" right="0.75" top="1" bottom="1" header="0.5" footer="0.5"/>
  <pageSetup paperSize="9" orientation="portrait" verticalDpi="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showGridLines="0" zoomScaleNormal="100" workbookViewId="0">
      <selection activeCell="B16" sqref="B16"/>
    </sheetView>
  </sheetViews>
  <sheetFormatPr defaultRowHeight="13.5"/>
  <cols>
    <col min="1" max="1" width="2.5" style="88" customWidth="1"/>
    <col min="2" max="2" width="13.5" style="89" customWidth="1"/>
    <col min="3" max="3" width="12.125" style="91" customWidth="1"/>
    <col min="4" max="4" width="7" style="90" customWidth="1"/>
    <col min="5" max="5" width="12.125" style="91" customWidth="1"/>
    <col min="6" max="6" width="7" style="90" customWidth="1"/>
    <col min="7" max="7" width="12.125" style="91" customWidth="1"/>
    <col min="8" max="8" width="7" style="90" customWidth="1"/>
    <col min="9" max="9" width="16.25" style="89" customWidth="1"/>
    <col min="10" max="10" width="12.5" style="89" customWidth="1"/>
    <col min="11" max="11" width="11.75" style="88" bestFit="1" customWidth="1"/>
    <col min="12" max="254" width="9" style="88"/>
    <col min="255" max="255" width="12.75" style="88" bestFit="1" customWidth="1"/>
    <col min="256" max="256" width="9.875" style="88" customWidth="1"/>
    <col min="257" max="257" width="5.5" style="88" customWidth="1"/>
    <col min="258" max="258" width="9.875" style="88" customWidth="1"/>
    <col min="259" max="259" width="5.5" style="88" customWidth="1"/>
    <col min="260" max="260" width="9.875" style="88" customWidth="1"/>
    <col min="261" max="261" width="5.5" style="88" customWidth="1"/>
    <col min="262" max="262" width="14.875" style="88" customWidth="1"/>
    <col min="263" max="264" width="13.625" style="88" customWidth="1"/>
    <col min="265" max="510" width="9" style="88"/>
    <col min="511" max="511" width="12.75" style="88" bestFit="1" customWidth="1"/>
    <col min="512" max="512" width="9.875" style="88" customWidth="1"/>
    <col min="513" max="513" width="5.5" style="88" customWidth="1"/>
    <col min="514" max="514" width="9.875" style="88" customWidth="1"/>
    <col min="515" max="515" width="5.5" style="88" customWidth="1"/>
    <col min="516" max="516" width="9.875" style="88" customWidth="1"/>
    <col min="517" max="517" width="5.5" style="88" customWidth="1"/>
    <col min="518" max="518" width="14.875" style="88" customWidth="1"/>
    <col min="519" max="520" width="13.625" style="88" customWidth="1"/>
    <col min="521" max="766" width="9" style="88"/>
    <col min="767" max="767" width="12.75" style="88" bestFit="1" customWidth="1"/>
    <col min="768" max="768" width="9.875" style="88" customWidth="1"/>
    <col min="769" max="769" width="5.5" style="88" customWidth="1"/>
    <col min="770" max="770" width="9.875" style="88" customWidth="1"/>
    <col min="771" max="771" width="5.5" style="88" customWidth="1"/>
    <col min="772" max="772" width="9.875" style="88" customWidth="1"/>
    <col min="773" max="773" width="5.5" style="88" customWidth="1"/>
    <col min="774" max="774" width="14.875" style="88" customWidth="1"/>
    <col min="775" max="776" width="13.625" style="88" customWidth="1"/>
    <col min="777" max="1022" width="9" style="88"/>
    <col min="1023" max="1023" width="12.75" style="88" bestFit="1" customWidth="1"/>
    <col min="1024" max="1024" width="9.875" style="88" customWidth="1"/>
    <col min="1025" max="1025" width="5.5" style="88" customWidth="1"/>
    <col min="1026" max="1026" width="9.875" style="88" customWidth="1"/>
    <col min="1027" max="1027" width="5.5" style="88" customWidth="1"/>
    <col min="1028" max="1028" width="9.875" style="88" customWidth="1"/>
    <col min="1029" max="1029" width="5.5" style="88" customWidth="1"/>
    <col min="1030" max="1030" width="14.875" style="88" customWidth="1"/>
    <col min="1031" max="1032" width="13.625" style="88" customWidth="1"/>
    <col min="1033" max="1278" width="9" style="88"/>
    <col min="1279" max="1279" width="12.75" style="88" bestFit="1" customWidth="1"/>
    <col min="1280" max="1280" width="9.875" style="88" customWidth="1"/>
    <col min="1281" max="1281" width="5.5" style="88" customWidth="1"/>
    <col min="1282" max="1282" width="9.875" style="88" customWidth="1"/>
    <col min="1283" max="1283" width="5.5" style="88" customWidth="1"/>
    <col min="1284" max="1284" width="9.875" style="88" customWidth="1"/>
    <col min="1285" max="1285" width="5.5" style="88" customWidth="1"/>
    <col min="1286" max="1286" width="14.875" style="88" customWidth="1"/>
    <col min="1287" max="1288" width="13.625" style="88" customWidth="1"/>
    <col min="1289" max="1534" width="9" style="88"/>
    <col min="1535" max="1535" width="12.75" style="88" bestFit="1" customWidth="1"/>
    <col min="1536" max="1536" width="9.875" style="88" customWidth="1"/>
    <col min="1537" max="1537" width="5.5" style="88" customWidth="1"/>
    <col min="1538" max="1538" width="9.875" style="88" customWidth="1"/>
    <col min="1539" max="1539" width="5.5" style="88" customWidth="1"/>
    <col min="1540" max="1540" width="9.875" style="88" customWidth="1"/>
    <col min="1541" max="1541" width="5.5" style="88" customWidth="1"/>
    <col min="1542" max="1542" width="14.875" style="88" customWidth="1"/>
    <col min="1543" max="1544" width="13.625" style="88" customWidth="1"/>
    <col min="1545" max="1790" width="9" style="88"/>
    <col min="1791" max="1791" width="12.75" style="88" bestFit="1" customWidth="1"/>
    <col min="1792" max="1792" width="9.875" style="88" customWidth="1"/>
    <col min="1793" max="1793" width="5.5" style="88" customWidth="1"/>
    <col min="1794" max="1794" width="9.875" style="88" customWidth="1"/>
    <col min="1795" max="1795" width="5.5" style="88" customWidth="1"/>
    <col min="1796" max="1796" width="9.875" style="88" customWidth="1"/>
    <col min="1797" max="1797" width="5.5" style="88" customWidth="1"/>
    <col min="1798" max="1798" width="14.875" style="88" customWidth="1"/>
    <col min="1799" max="1800" width="13.625" style="88" customWidth="1"/>
    <col min="1801" max="2046" width="9" style="88"/>
    <col min="2047" max="2047" width="12.75" style="88" bestFit="1" customWidth="1"/>
    <col min="2048" max="2048" width="9.875" style="88" customWidth="1"/>
    <col min="2049" max="2049" width="5.5" style="88" customWidth="1"/>
    <col min="2050" max="2050" width="9.875" style="88" customWidth="1"/>
    <col min="2051" max="2051" width="5.5" style="88" customWidth="1"/>
    <col min="2052" max="2052" width="9.875" style="88" customWidth="1"/>
    <col min="2053" max="2053" width="5.5" style="88" customWidth="1"/>
    <col min="2054" max="2054" width="14.875" style="88" customWidth="1"/>
    <col min="2055" max="2056" width="13.625" style="88" customWidth="1"/>
    <col min="2057" max="2302" width="9" style="88"/>
    <col min="2303" max="2303" width="12.75" style="88" bestFit="1" customWidth="1"/>
    <col min="2304" max="2304" width="9.875" style="88" customWidth="1"/>
    <col min="2305" max="2305" width="5.5" style="88" customWidth="1"/>
    <col min="2306" max="2306" width="9.875" style="88" customWidth="1"/>
    <col min="2307" max="2307" width="5.5" style="88" customWidth="1"/>
    <col min="2308" max="2308" width="9.875" style="88" customWidth="1"/>
    <col min="2309" max="2309" width="5.5" style="88" customWidth="1"/>
    <col min="2310" max="2310" width="14.875" style="88" customWidth="1"/>
    <col min="2311" max="2312" width="13.625" style="88" customWidth="1"/>
    <col min="2313" max="2558" width="9" style="88"/>
    <col min="2559" max="2559" width="12.75" style="88" bestFit="1" customWidth="1"/>
    <col min="2560" max="2560" width="9.875" style="88" customWidth="1"/>
    <col min="2561" max="2561" width="5.5" style="88" customWidth="1"/>
    <col min="2562" max="2562" width="9.875" style="88" customWidth="1"/>
    <col min="2563" max="2563" width="5.5" style="88" customWidth="1"/>
    <col min="2564" max="2564" width="9.875" style="88" customWidth="1"/>
    <col min="2565" max="2565" width="5.5" style="88" customWidth="1"/>
    <col min="2566" max="2566" width="14.875" style="88" customWidth="1"/>
    <col min="2567" max="2568" width="13.625" style="88" customWidth="1"/>
    <col min="2569" max="2814" width="9" style="88"/>
    <col min="2815" max="2815" width="12.75" style="88" bestFit="1" customWidth="1"/>
    <col min="2816" max="2816" width="9.875" style="88" customWidth="1"/>
    <col min="2817" max="2817" width="5.5" style="88" customWidth="1"/>
    <col min="2818" max="2818" width="9.875" style="88" customWidth="1"/>
    <col min="2819" max="2819" width="5.5" style="88" customWidth="1"/>
    <col min="2820" max="2820" width="9.875" style="88" customWidth="1"/>
    <col min="2821" max="2821" width="5.5" style="88" customWidth="1"/>
    <col min="2822" max="2822" width="14.875" style="88" customWidth="1"/>
    <col min="2823" max="2824" width="13.625" style="88" customWidth="1"/>
    <col min="2825" max="3070" width="9" style="88"/>
    <col min="3071" max="3071" width="12.75" style="88" bestFit="1" customWidth="1"/>
    <col min="3072" max="3072" width="9.875" style="88" customWidth="1"/>
    <col min="3073" max="3073" width="5.5" style="88" customWidth="1"/>
    <col min="3074" max="3074" width="9.875" style="88" customWidth="1"/>
    <col min="3075" max="3075" width="5.5" style="88" customWidth="1"/>
    <col min="3076" max="3076" width="9.875" style="88" customWidth="1"/>
    <col min="3077" max="3077" width="5.5" style="88" customWidth="1"/>
    <col min="3078" max="3078" width="14.875" style="88" customWidth="1"/>
    <col min="3079" max="3080" width="13.625" style="88" customWidth="1"/>
    <col min="3081" max="3326" width="9" style="88"/>
    <col min="3327" max="3327" width="12.75" style="88" bestFit="1" customWidth="1"/>
    <col min="3328" max="3328" width="9.875" style="88" customWidth="1"/>
    <col min="3329" max="3329" width="5.5" style="88" customWidth="1"/>
    <col min="3330" max="3330" width="9.875" style="88" customWidth="1"/>
    <col min="3331" max="3331" width="5.5" style="88" customWidth="1"/>
    <col min="3332" max="3332" width="9.875" style="88" customWidth="1"/>
    <col min="3333" max="3333" width="5.5" style="88" customWidth="1"/>
    <col min="3334" max="3334" width="14.875" style="88" customWidth="1"/>
    <col min="3335" max="3336" width="13.625" style="88" customWidth="1"/>
    <col min="3337" max="3582" width="9" style="88"/>
    <col min="3583" max="3583" width="12.75" style="88" bestFit="1" customWidth="1"/>
    <col min="3584" max="3584" width="9.875" style="88" customWidth="1"/>
    <col min="3585" max="3585" width="5.5" style="88" customWidth="1"/>
    <col min="3586" max="3586" width="9.875" style="88" customWidth="1"/>
    <col min="3587" max="3587" width="5.5" style="88" customWidth="1"/>
    <col min="3588" max="3588" width="9.875" style="88" customWidth="1"/>
    <col min="3589" max="3589" width="5.5" style="88" customWidth="1"/>
    <col min="3590" max="3590" width="14.875" style="88" customWidth="1"/>
    <col min="3591" max="3592" width="13.625" style="88" customWidth="1"/>
    <col min="3593" max="3838" width="9" style="88"/>
    <col min="3839" max="3839" width="12.75" style="88" bestFit="1" customWidth="1"/>
    <col min="3840" max="3840" width="9.875" style="88" customWidth="1"/>
    <col min="3841" max="3841" width="5.5" style="88" customWidth="1"/>
    <col min="3842" max="3842" width="9.875" style="88" customWidth="1"/>
    <col min="3843" max="3843" width="5.5" style="88" customWidth="1"/>
    <col min="3844" max="3844" width="9.875" style="88" customWidth="1"/>
    <col min="3845" max="3845" width="5.5" style="88" customWidth="1"/>
    <col min="3846" max="3846" width="14.875" style="88" customWidth="1"/>
    <col min="3847" max="3848" width="13.625" style="88" customWidth="1"/>
    <col min="3849" max="4094" width="9" style="88"/>
    <col min="4095" max="4095" width="12.75" style="88" bestFit="1" customWidth="1"/>
    <col min="4096" max="4096" width="9.875" style="88" customWidth="1"/>
    <col min="4097" max="4097" width="5.5" style="88" customWidth="1"/>
    <col min="4098" max="4098" width="9.875" style="88" customWidth="1"/>
    <col min="4099" max="4099" width="5.5" style="88" customWidth="1"/>
    <col min="4100" max="4100" width="9.875" style="88" customWidth="1"/>
    <col min="4101" max="4101" width="5.5" style="88" customWidth="1"/>
    <col min="4102" max="4102" width="14.875" style="88" customWidth="1"/>
    <col min="4103" max="4104" width="13.625" style="88" customWidth="1"/>
    <col min="4105" max="4350" width="9" style="88"/>
    <col min="4351" max="4351" width="12.75" style="88" bestFit="1" customWidth="1"/>
    <col min="4352" max="4352" width="9.875" style="88" customWidth="1"/>
    <col min="4353" max="4353" width="5.5" style="88" customWidth="1"/>
    <col min="4354" max="4354" width="9.875" style="88" customWidth="1"/>
    <col min="4355" max="4355" width="5.5" style="88" customWidth="1"/>
    <col min="4356" max="4356" width="9.875" style="88" customWidth="1"/>
    <col min="4357" max="4357" width="5.5" style="88" customWidth="1"/>
    <col min="4358" max="4358" width="14.875" style="88" customWidth="1"/>
    <col min="4359" max="4360" width="13.625" style="88" customWidth="1"/>
    <col min="4361" max="4606" width="9" style="88"/>
    <col min="4607" max="4607" width="12.75" style="88" bestFit="1" customWidth="1"/>
    <col min="4608" max="4608" width="9.875" style="88" customWidth="1"/>
    <col min="4609" max="4609" width="5.5" style="88" customWidth="1"/>
    <col min="4610" max="4610" width="9.875" style="88" customWidth="1"/>
    <col min="4611" max="4611" width="5.5" style="88" customWidth="1"/>
    <col min="4612" max="4612" width="9.875" style="88" customWidth="1"/>
    <col min="4613" max="4613" width="5.5" style="88" customWidth="1"/>
    <col min="4614" max="4614" width="14.875" style="88" customWidth="1"/>
    <col min="4615" max="4616" width="13.625" style="88" customWidth="1"/>
    <col min="4617" max="4862" width="9" style="88"/>
    <col min="4863" max="4863" width="12.75" style="88" bestFit="1" customWidth="1"/>
    <col min="4864" max="4864" width="9.875" style="88" customWidth="1"/>
    <col min="4865" max="4865" width="5.5" style="88" customWidth="1"/>
    <col min="4866" max="4866" width="9.875" style="88" customWidth="1"/>
    <col min="4867" max="4867" width="5.5" style="88" customWidth="1"/>
    <col min="4868" max="4868" width="9.875" style="88" customWidth="1"/>
    <col min="4869" max="4869" width="5.5" style="88" customWidth="1"/>
    <col min="4870" max="4870" width="14.875" style="88" customWidth="1"/>
    <col min="4871" max="4872" width="13.625" style="88" customWidth="1"/>
    <col min="4873" max="5118" width="9" style="88"/>
    <col min="5119" max="5119" width="12.75" style="88" bestFit="1" customWidth="1"/>
    <col min="5120" max="5120" width="9.875" style="88" customWidth="1"/>
    <col min="5121" max="5121" width="5.5" style="88" customWidth="1"/>
    <col min="5122" max="5122" width="9.875" style="88" customWidth="1"/>
    <col min="5123" max="5123" width="5.5" style="88" customWidth="1"/>
    <col min="5124" max="5124" width="9.875" style="88" customWidth="1"/>
    <col min="5125" max="5125" width="5.5" style="88" customWidth="1"/>
    <col min="5126" max="5126" width="14.875" style="88" customWidth="1"/>
    <col min="5127" max="5128" width="13.625" style="88" customWidth="1"/>
    <col min="5129" max="5374" width="9" style="88"/>
    <col min="5375" max="5375" width="12.75" style="88" bestFit="1" customWidth="1"/>
    <col min="5376" max="5376" width="9.875" style="88" customWidth="1"/>
    <col min="5377" max="5377" width="5.5" style="88" customWidth="1"/>
    <col min="5378" max="5378" width="9.875" style="88" customWidth="1"/>
    <col min="5379" max="5379" width="5.5" style="88" customWidth="1"/>
    <col min="5380" max="5380" width="9.875" style="88" customWidth="1"/>
    <col min="5381" max="5381" width="5.5" style="88" customWidth="1"/>
    <col min="5382" max="5382" width="14.875" style="88" customWidth="1"/>
    <col min="5383" max="5384" width="13.625" style="88" customWidth="1"/>
    <col min="5385" max="5630" width="9" style="88"/>
    <col min="5631" max="5631" width="12.75" style="88" bestFit="1" customWidth="1"/>
    <col min="5632" max="5632" width="9.875" style="88" customWidth="1"/>
    <col min="5633" max="5633" width="5.5" style="88" customWidth="1"/>
    <col min="5634" max="5634" width="9.875" style="88" customWidth="1"/>
    <col min="5635" max="5635" width="5.5" style="88" customWidth="1"/>
    <col min="5636" max="5636" width="9.875" style="88" customWidth="1"/>
    <col min="5637" max="5637" width="5.5" style="88" customWidth="1"/>
    <col min="5638" max="5638" width="14.875" style="88" customWidth="1"/>
    <col min="5639" max="5640" width="13.625" style="88" customWidth="1"/>
    <col min="5641" max="5886" width="9" style="88"/>
    <col min="5887" max="5887" width="12.75" style="88" bestFit="1" customWidth="1"/>
    <col min="5888" max="5888" width="9.875" style="88" customWidth="1"/>
    <col min="5889" max="5889" width="5.5" style="88" customWidth="1"/>
    <col min="5890" max="5890" width="9.875" style="88" customWidth="1"/>
    <col min="5891" max="5891" width="5.5" style="88" customWidth="1"/>
    <col min="5892" max="5892" width="9.875" style="88" customWidth="1"/>
    <col min="5893" max="5893" width="5.5" style="88" customWidth="1"/>
    <col min="5894" max="5894" width="14.875" style="88" customWidth="1"/>
    <col min="5895" max="5896" width="13.625" style="88" customWidth="1"/>
    <col min="5897" max="6142" width="9" style="88"/>
    <col min="6143" max="6143" width="12.75" style="88" bestFit="1" customWidth="1"/>
    <col min="6144" max="6144" width="9.875" style="88" customWidth="1"/>
    <col min="6145" max="6145" width="5.5" style="88" customWidth="1"/>
    <col min="6146" max="6146" width="9.875" style="88" customWidth="1"/>
    <col min="6147" max="6147" width="5.5" style="88" customWidth="1"/>
    <col min="6148" max="6148" width="9.875" style="88" customWidth="1"/>
    <col min="6149" max="6149" width="5.5" style="88" customWidth="1"/>
    <col min="6150" max="6150" width="14.875" style="88" customWidth="1"/>
    <col min="6151" max="6152" width="13.625" style="88" customWidth="1"/>
    <col min="6153" max="6398" width="9" style="88"/>
    <col min="6399" max="6399" width="12.75" style="88" bestFit="1" customWidth="1"/>
    <col min="6400" max="6400" width="9.875" style="88" customWidth="1"/>
    <col min="6401" max="6401" width="5.5" style="88" customWidth="1"/>
    <col min="6402" max="6402" width="9.875" style="88" customWidth="1"/>
    <col min="6403" max="6403" width="5.5" style="88" customWidth="1"/>
    <col min="6404" max="6404" width="9.875" style="88" customWidth="1"/>
    <col min="6405" max="6405" width="5.5" style="88" customWidth="1"/>
    <col min="6406" max="6406" width="14.875" style="88" customWidth="1"/>
    <col min="6407" max="6408" width="13.625" style="88" customWidth="1"/>
    <col min="6409" max="6654" width="9" style="88"/>
    <col min="6655" max="6655" width="12.75" style="88" bestFit="1" customWidth="1"/>
    <col min="6656" max="6656" width="9.875" style="88" customWidth="1"/>
    <col min="6657" max="6657" width="5.5" style="88" customWidth="1"/>
    <col min="6658" max="6658" width="9.875" style="88" customWidth="1"/>
    <col min="6659" max="6659" width="5.5" style="88" customWidth="1"/>
    <col min="6660" max="6660" width="9.875" style="88" customWidth="1"/>
    <col min="6661" max="6661" width="5.5" style="88" customWidth="1"/>
    <col min="6662" max="6662" width="14.875" style="88" customWidth="1"/>
    <col min="6663" max="6664" width="13.625" style="88" customWidth="1"/>
    <col min="6665" max="6910" width="9" style="88"/>
    <col min="6911" max="6911" width="12.75" style="88" bestFit="1" customWidth="1"/>
    <col min="6912" max="6912" width="9.875" style="88" customWidth="1"/>
    <col min="6913" max="6913" width="5.5" style="88" customWidth="1"/>
    <col min="6914" max="6914" width="9.875" style="88" customWidth="1"/>
    <col min="6915" max="6915" width="5.5" style="88" customWidth="1"/>
    <col min="6916" max="6916" width="9.875" style="88" customWidth="1"/>
    <col min="6917" max="6917" width="5.5" style="88" customWidth="1"/>
    <col min="6918" max="6918" width="14.875" style="88" customWidth="1"/>
    <col min="6919" max="6920" width="13.625" style="88" customWidth="1"/>
    <col min="6921" max="7166" width="9" style="88"/>
    <col min="7167" max="7167" width="12.75" style="88" bestFit="1" customWidth="1"/>
    <col min="7168" max="7168" width="9.875" style="88" customWidth="1"/>
    <col min="7169" max="7169" width="5.5" style="88" customWidth="1"/>
    <col min="7170" max="7170" width="9.875" style="88" customWidth="1"/>
    <col min="7171" max="7171" width="5.5" style="88" customWidth="1"/>
    <col min="7172" max="7172" width="9.875" style="88" customWidth="1"/>
    <col min="7173" max="7173" width="5.5" style="88" customWidth="1"/>
    <col min="7174" max="7174" width="14.875" style="88" customWidth="1"/>
    <col min="7175" max="7176" width="13.625" style="88" customWidth="1"/>
    <col min="7177" max="7422" width="9" style="88"/>
    <col min="7423" max="7423" width="12.75" style="88" bestFit="1" customWidth="1"/>
    <col min="7424" max="7424" width="9.875" style="88" customWidth="1"/>
    <col min="7425" max="7425" width="5.5" style="88" customWidth="1"/>
    <col min="7426" max="7426" width="9.875" style="88" customWidth="1"/>
    <col min="7427" max="7427" width="5.5" style="88" customWidth="1"/>
    <col min="7428" max="7428" width="9.875" style="88" customWidth="1"/>
    <col min="7429" max="7429" width="5.5" style="88" customWidth="1"/>
    <col min="7430" max="7430" width="14.875" style="88" customWidth="1"/>
    <col min="7431" max="7432" width="13.625" style="88" customWidth="1"/>
    <col min="7433" max="7678" width="9" style="88"/>
    <col min="7679" max="7679" width="12.75" style="88" bestFit="1" customWidth="1"/>
    <col min="7680" max="7680" width="9.875" style="88" customWidth="1"/>
    <col min="7681" max="7681" width="5.5" style="88" customWidth="1"/>
    <col min="7682" max="7682" width="9.875" style="88" customWidth="1"/>
    <col min="7683" max="7683" width="5.5" style="88" customWidth="1"/>
    <col min="7684" max="7684" width="9.875" style="88" customWidth="1"/>
    <col min="7685" max="7685" width="5.5" style="88" customWidth="1"/>
    <col min="7686" max="7686" width="14.875" style="88" customWidth="1"/>
    <col min="7687" max="7688" width="13.625" style="88" customWidth="1"/>
    <col min="7689" max="7934" width="9" style="88"/>
    <col min="7935" max="7935" width="12.75" style="88" bestFit="1" customWidth="1"/>
    <col min="7936" max="7936" width="9.875" style="88" customWidth="1"/>
    <col min="7937" max="7937" width="5.5" style="88" customWidth="1"/>
    <col min="7938" max="7938" width="9.875" style="88" customWidth="1"/>
    <col min="7939" max="7939" width="5.5" style="88" customWidth="1"/>
    <col min="7940" max="7940" width="9.875" style="88" customWidth="1"/>
    <col min="7941" max="7941" width="5.5" style="88" customWidth="1"/>
    <col min="7942" max="7942" width="14.875" style="88" customWidth="1"/>
    <col min="7943" max="7944" width="13.625" style="88" customWidth="1"/>
    <col min="7945" max="8190" width="9" style="88"/>
    <col min="8191" max="8191" width="12.75" style="88" bestFit="1" customWidth="1"/>
    <col min="8192" max="8192" width="9.875" style="88" customWidth="1"/>
    <col min="8193" max="8193" width="5.5" style="88" customWidth="1"/>
    <col min="8194" max="8194" width="9.875" style="88" customWidth="1"/>
    <col min="8195" max="8195" width="5.5" style="88" customWidth="1"/>
    <col min="8196" max="8196" width="9.875" style="88" customWidth="1"/>
    <col min="8197" max="8197" width="5.5" style="88" customWidth="1"/>
    <col min="8198" max="8198" width="14.875" style="88" customWidth="1"/>
    <col min="8199" max="8200" width="13.625" style="88" customWidth="1"/>
    <col min="8201" max="8446" width="9" style="88"/>
    <col min="8447" max="8447" width="12.75" style="88" bestFit="1" customWidth="1"/>
    <col min="8448" max="8448" width="9.875" style="88" customWidth="1"/>
    <col min="8449" max="8449" width="5.5" style="88" customWidth="1"/>
    <col min="8450" max="8450" width="9.875" style="88" customWidth="1"/>
    <col min="8451" max="8451" width="5.5" style="88" customWidth="1"/>
    <col min="8452" max="8452" width="9.875" style="88" customWidth="1"/>
    <col min="8453" max="8453" width="5.5" style="88" customWidth="1"/>
    <col min="8454" max="8454" width="14.875" style="88" customWidth="1"/>
    <col min="8455" max="8456" width="13.625" style="88" customWidth="1"/>
    <col min="8457" max="8702" width="9" style="88"/>
    <col min="8703" max="8703" width="12.75" style="88" bestFit="1" customWidth="1"/>
    <col min="8704" max="8704" width="9.875" style="88" customWidth="1"/>
    <col min="8705" max="8705" width="5.5" style="88" customWidth="1"/>
    <col min="8706" max="8706" width="9.875" style="88" customWidth="1"/>
    <col min="8707" max="8707" width="5.5" style="88" customWidth="1"/>
    <col min="8708" max="8708" width="9.875" style="88" customWidth="1"/>
    <col min="8709" max="8709" width="5.5" style="88" customWidth="1"/>
    <col min="8710" max="8710" width="14.875" style="88" customWidth="1"/>
    <col min="8711" max="8712" width="13.625" style="88" customWidth="1"/>
    <col min="8713" max="8958" width="9" style="88"/>
    <col min="8959" max="8959" width="12.75" style="88" bestFit="1" customWidth="1"/>
    <col min="8960" max="8960" width="9.875" style="88" customWidth="1"/>
    <col min="8961" max="8961" width="5.5" style="88" customWidth="1"/>
    <col min="8962" max="8962" width="9.875" style="88" customWidth="1"/>
    <col min="8963" max="8963" width="5.5" style="88" customWidth="1"/>
    <col min="8964" max="8964" width="9.875" style="88" customWidth="1"/>
    <col min="8965" max="8965" width="5.5" style="88" customWidth="1"/>
    <col min="8966" max="8966" width="14.875" style="88" customWidth="1"/>
    <col min="8967" max="8968" width="13.625" style="88" customWidth="1"/>
    <col min="8969" max="9214" width="9" style="88"/>
    <col min="9215" max="9215" width="12.75" style="88" bestFit="1" customWidth="1"/>
    <col min="9216" max="9216" width="9.875" style="88" customWidth="1"/>
    <col min="9217" max="9217" width="5.5" style="88" customWidth="1"/>
    <col min="9218" max="9218" width="9.875" style="88" customWidth="1"/>
    <col min="9219" max="9219" width="5.5" style="88" customWidth="1"/>
    <col min="9220" max="9220" width="9.875" style="88" customWidth="1"/>
    <col min="9221" max="9221" width="5.5" style="88" customWidth="1"/>
    <col min="9222" max="9222" width="14.875" style="88" customWidth="1"/>
    <col min="9223" max="9224" width="13.625" style="88" customWidth="1"/>
    <col min="9225" max="9470" width="9" style="88"/>
    <col min="9471" max="9471" width="12.75" style="88" bestFit="1" customWidth="1"/>
    <col min="9472" max="9472" width="9.875" style="88" customWidth="1"/>
    <col min="9473" max="9473" width="5.5" style="88" customWidth="1"/>
    <col min="9474" max="9474" width="9.875" style="88" customWidth="1"/>
    <col min="9475" max="9475" width="5.5" style="88" customWidth="1"/>
    <col min="9476" max="9476" width="9.875" style="88" customWidth="1"/>
    <col min="9477" max="9477" width="5.5" style="88" customWidth="1"/>
    <col min="9478" max="9478" width="14.875" style="88" customWidth="1"/>
    <col min="9479" max="9480" width="13.625" style="88" customWidth="1"/>
    <col min="9481" max="9726" width="9" style="88"/>
    <col min="9727" max="9727" width="12.75" style="88" bestFit="1" customWidth="1"/>
    <col min="9728" max="9728" width="9.875" style="88" customWidth="1"/>
    <col min="9729" max="9729" width="5.5" style="88" customWidth="1"/>
    <col min="9730" max="9730" width="9.875" style="88" customWidth="1"/>
    <col min="9731" max="9731" width="5.5" style="88" customWidth="1"/>
    <col min="9732" max="9732" width="9.875" style="88" customWidth="1"/>
    <col min="9733" max="9733" width="5.5" style="88" customWidth="1"/>
    <col min="9734" max="9734" width="14.875" style="88" customWidth="1"/>
    <col min="9735" max="9736" width="13.625" style="88" customWidth="1"/>
    <col min="9737" max="9982" width="9" style="88"/>
    <col min="9983" max="9983" width="12.75" style="88" bestFit="1" customWidth="1"/>
    <col min="9984" max="9984" width="9.875" style="88" customWidth="1"/>
    <col min="9985" max="9985" width="5.5" style="88" customWidth="1"/>
    <col min="9986" max="9986" width="9.875" style="88" customWidth="1"/>
    <col min="9987" max="9987" width="5.5" style="88" customWidth="1"/>
    <col min="9988" max="9988" width="9.875" style="88" customWidth="1"/>
    <col min="9989" max="9989" width="5.5" style="88" customWidth="1"/>
    <col min="9990" max="9990" width="14.875" style="88" customWidth="1"/>
    <col min="9991" max="9992" width="13.625" style="88" customWidth="1"/>
    <col min="9993" max="10238" width="9" style="88"/>
    <col min="10239" max="10239" width="12.75" style="88" bestFit="1" customWidth="1"/>
    <col min="10240" max="10240" width="9.875" style="88" customWidth="1"/>
    <col min="10241" max="10241" width="5.5" style="88" customWidth="1"/>
    <col min="10242" max="10242" width="9.875" style="88" customWidth="1"/>
    <col min="10243" max="10243" width="5.5" style="88" customWidth="1"/>
    <col min="10244" max="10244" width="9.875" style="88" customWidth="1"/>
    <col min="10245" max="10245" width="5.5" style="88" customWidth="1"/>
    <col min="10246" max="10246" width="14.875" style="88" customWidth="1"/>
    <col min="10247" max="10248" width="13.625" style="88" customWidth="1"/>
    <col min="10249" max="10494" width="9" style="88"/>
    <col min="10495" max="10495" width="12.75" style="88" bestFit="1" customWidth="1"/>
    <col min="10496" max="10496" width="9.875" style="88" customWidth="1"/>
    <col min="10497" max="10497" width="5.5" style="88" customWidth="1"/>
    <col min="10498" max="10498" width="9.875" style="88" customWidth="1"/>
    <col min="10499" max="10499" width="5.5" style="88" customWidth="1"/>
    <col min="10500" max="10500" width="9.875" style="88" customWidth="1"/>
    <col min="10501" max="10501" width="5.5" style="88" customWidth="1"/>
    <col min="10502" max="10502" width="14.875" style="88" customWidth="1"/>
    <col min="10503" max="10504" width="13.625" style="88" customWidth="1"/>
    <col min="10505" max="10750" width="9" style="88"/>
    <col min="10751" max="10751" width="12.75" style="88" bestFit="1" customWidth="1"/>
    <col min="10752" max="10752" width="9.875" style="88" customWidth="1"/>
    <col min="10753" max="10753" width="5.5" style="88" customWidth="1"/>
    <col min="10754" max="10754" width="9.875" style="88" customWidth="1"/>
    <col min="10755" max="10755" width="5.5" style="88" customWidth="1"/>
    <col min="10756" max="10756" width="9.875" style="88" customWidth="1"/>
    <col min="10757" max="10757" width="5.5" style="88" customWidth="1"/>
    <col min="10758" max="10758" width="14.875" style="88" customWidth="1"/>
    <col min="10759" max="10760" width="13.625" style="88" customWidth="1"/>
    <col min="10761" max="11006" width="9" style="88"/>
    <col min="11007" max="11007" width="12.75" style="88" bestFit="1" customWidth="1"/>
    <col min="11008" max="11008" width="9.875" style="88" customWidth="1"/>
    <col min="11009" max="11009" width="5.5" style="88" customWidth="1"/>
    <col min="11010" max="11010" width="9.875" style="88" customWidth="1"/>
    <col min="11011" max="11011" width="5.5" style="88" customWidth="1"/>
    <col min="11012" max="11012" width="9.875" style="88" customWidth="1"/>
    <col min="11013" max="11013" width="5.5" style="88" customWidth="1"/>
    <col min="11014" max="11014" width="14.875" style="88" customWidth="1"/>
    <col min="11015" max="11016" width="13.625" style="88" customWidth="1"/>
    <col min="11017" max="11262" width="9" style="88"/>
    <col min="11263" max="11263" width="12.75" style="88" bestFit="1" customWidth="1"/>
    <col min="11264" max="11264" width="9.875" style="88" customWidth="1"/>
    <col min="11265" max="11265" width="5.5" style="88" customWidth="1"/>
    <col min="11266" max="11266" width="9.875" style="88" customWidth="1"/>
    <col min="11267" max="11267" width="5.5" style="88" customWidth="1"/>
    <col min="11268" max="11268" width="9.875" style="88" customWidth="1"/>
    <col min="11269" max="11269" width="5.5" style="88" customWidth="1"/>
    <col min="11270" max="11270" width="14.875" style="88" customWidth="1"/>
    <col min="11271" max="11272" width="13.625" style="88" customWidth="1"/>
    <col min="11273" max="11518" width="9" style="88"/>
    <col min="11519" max="11519" width="12.75" style="88" bestFit="1" customWidth="1"/>
    <col min="11520" max="11520" width="9.875" style="88" customWidth="1"/>
    <col min="11521" max="11521" width="5.5" style="88" customWidth="1"/>
    <col min="11522" max="11522" width="9.875" style="88" customWidth="1"/>
    <col min="11523" max="11523" width="5.5" style="88" customWidth="1"/>
    <col min="11524" max="11524" width="9.875" style="88" customWidth="1"/>
    <col min="11525" max="11525" width="5.5" style="88" customWidth="1"/>
    <col min="11526" max="11526" width="14.875" style="88" customWidth="1"/>
    <col min="11527" max="11528" width="13.625" style="88" customWidth="1"/>
    <col min="11529" max="11774" width="9" style="88"/>
    <col min="11775" max="11775" width="12.75" style="88" bestFit="1" customWidth="1"/>
    <col min="11776" max="11776" width="9.875" style="88" customWidth="1"/>
    <col min="11777" max="11777" width="5.5" style="88" customWidth="1"/>
    <col min="11778" max="11778" width="9.875" style="88" customWidth="1"/>
    <col min="11779" max="11779" width="5.5" style="88" customWidth="1"/>
    <col min="11780" max="11780" width="9.875" style="88" customWidth="1"/>
    <col min="11781" max="11781" width="5.5" style="88" customWidth="1"/>
    <col min="11782" max="11782" width="14.875" style="88" customWidth="1"/>
    <col min="11783" max="11784" width="13.625" style="88" customWidth="1"/>
    <col min="11785" max="12030" width="9" style="88"/>
    <col min="12031" max="12031" width="12.75" style="88" bestFit="1" customWidth="1"/>
    <col min="12032" max="12032" width="9.875" style="88" customWidth="1"/>
    <col min="12033" max="12033" width="5.5" style="88" customWidth="1"/>
    <col min="12034" max="12034" width="9.875" style="88" customWidth="1"/>
    <col min="12035" max="12035" width="5.5" style="88" customWidth="1"/>
    <col min="12036" max="12036" width="9.875" style="88" customWidth="1"/>
    <col min="12037" max="12037" width="5.5" style="88" customWidth="1"/>
    <col min="12038" max="12038" width="14.875" style="88" customWidth="1"/>
    <col min="12039" max="12040" width="13.625" style="88" customWidth="1"/>
    <col min="12041" max="12286" width="9" style="88"/>
    <col min="12287" max="12287" width="12.75" style="88" bestFit="1" customWidth="1"/>
    <col min="12288" max="12288" width="9.875" style="88" customWidth="1"/>
    <col min="12289" max="12289" width="5.5" style="88" customWidth="1"/>
    <col min="12290" max="12290" width="9.875" style="88" customWidth="1"/>
    <col min="12291" max="12291" width="5.5" style="88" customWidth="1"/>
    <col min="12292" max="12292" width="9.875" style="88" customWidth="1"/>
    <col min="12293" max="12293" width="5.5" style="88" customWidth="1"/>
    <col min="12294" max="12294" width="14.875" style="88" customWidth="1"/>
    <col min="12295" max="12296" width="13.625" style="88" customWidth="1"/>
    <col min="12297" max="12542" width="9" style="88"/>
    <col min="12543" max="12543" width="12.75" style="88" bestFit="1" customWidth="1"/>
    <col min="12544" max="12544" width="9.875" style="88" customWidth="1"/>
    <col min="12545" max="12545" width="5.5" style="88" customWidth="1"/>
    <col min="12546" max="12546" width="9.875" style="88" customWidth="1"/>
    <col min="12547" max="12547" width="5.5" style="88" customWidth="1"/>
    <col min="12548" max="12548" width="9.875" style="88" customWidth="1"/>
    <col min="12549" max="12549" width="5.5" style="88" customWidth="1"/>
    <col min="12550" max="12550" width="14.875" style="88" customWidth="1"/>
    <col min="12551" max="12552" width="13.625" style="88" customWidth="1"/>
    <col min="12553" max="12798" width="9" style="88"/>
    <col min="12799" max="12799" width="12.75" style="88" bestFit="1" customWidth="1"/>
    <col min="12800" max="12800" width="9.875" style="88" customWidth="1"/>
    <col min="12801" max="12801" width="5.5" style="88" customWidth="1"/>
    <col min="12802" max="12802" width="9.875" style="88" customWidth="1"/>
    <col min="12803" max="12803" width="5.5" style="88" customWidth="1"/>
    <col min="12804" max="12804" width="9.875" style="88" customWidth="1"/>
    <col min="12805" max="12805" width="5.5" style="88" customWidth="1"/>
    <col min="12806" max="12806" width="14.875" style="88" customWidth="1"/>
    <col min="12807" max="12808" width="13.625" style="88" customWidth="1"/>
    <col min="12809" max="13054" width="9" style="88"/>
    <col min="13055" max="13055" width="12.75" style="88" bestFit="1" customWidth="1"/>
    <col min="13056" max="13056" width="9.875" style="88" customWidth="1"/>
    <col min="13057" max="13057" width="5.5" style="88" customWidth="1"/>
    <col min="13058" max="13058" width="9.875" style="88" customWidth="1"/>
    <col min="13059" max="13059" width="5.5" style="88" customWidth="1"/>
    <col min="13060" max="13060" width="9.875" style="88" customWidth="1"/>
    <col min="13061" max="13061" width="5.5" style="88" customWidth="1"/>
    <col min="13062" max="13062" width="14.875" style="88" customWidth="1"/>
    <col min="13063" max="13064" width="13.625" style="88" customWidth="1"/>
    <col min="13065" max="13310" width="9" style="88"/>
    <col min="13311" max="13311" width="12.75" style="88" bestFit="1" customWidth="1"/>
    <col min="13312" max="13312" width="9.875" style="88" customWidth="1"/>
    <col min="13313" max="13313" width="5.5" style="88" customWidth="1"/>
    <col min="13314" max="13314" width="9.875" style="88" customWidth="1"/>
    <col min="13315" max="13315" width="5.5" style="88" customWidth="1"/>
    <col min="13316" max="13316" width="9.875" style="88" customWidth="1"/>
    <col min="13317" max="13317" width="5.5" style="88" customWidth="1"/>
    <col min="13318" max="13318" width="14.875" style="88" customWidth="1"/>
    <col min="13319" max="13320" width="13.625" style="88" customWidth="1"/>
    <col min="13321" max="13566" width="9" style="88"/>
    <col min="13567" max="13567" width="12.75" style="88" bestFit="1" customWidth="1"/>
    <col min="13568" max="13568" width="9.875" style="88" customWidth="1"/>
    <col min="13569" max="13569" width="5.5" style="88" customWidth="1"/>
    <col min="13570" max="13570" width="9.875" style="88" customWidth="1"/>
    <col min="13571" max="13571" width="5.5" style="88" customWidth="1"/>
    <col min="13572" max="13572" width="9.875" style="88" customWidth="1"/>
    <col min="13573" max="13573" width="5.5" style="88" customWidth="1"/>
    <col min="13574" max="13574" width="14.875" style="88" customWidth="1"/>
    <col min="13575" max="13576" width="13.625" style="88" customWidth="1"/>
    <col min="13577" max="13822" width="9" style="88"/>
    <col min="13823" max="13823" width="12.75" style="88" bestFit="1" customWidth="1"/>
    <col min="13824" max="13824" width="9.875" style="88" customWidth="1"/>
    <col min="13825" max="13825" width="5.5" style="88" customWidth="1"/>
    <col min="13826" max="13826" width="9.875" style="88" customWidth="1"/>
    <col min="13827" max="13827" width="5.5" style="88" customWidth="1"/>
    <col min="13828" max="13828" width="9.875" style="88" customWidth="1"/>
    <col min="13829" max="13829" width="5.5" style="88" customWidth="1"/>
    <col min="13830" max="13830" width="14.875" style="88" customWidth="1"/>
    <col min="13831" max="13832" width="13.625" style="88" customWidth="1"/>
    <col min="13833" max="14078" width="9" style="88"/>
    <col min="14079" max="14079" width="12.75" style="88" bestFit="1" customWidth="1"/>
    <col min="14080" max="14080" width="9.875" style="88" customWidth="1"/>
    <col min="14081" max="14081" width="5.5" style="88" customWidth="1"/>
    <col min="14082" max="14082" width="9.875" style="88" customWidth="1"/>
    <col min="14083" max="14083" width="5.5" style="88" customWidth="1"/>
    <col min="14084" max="14084" width="9.875" style="88" customWidth="1"/>
    <col min="14085" max="14085" width="5.5" style="88" customWidth="1"/>
    <col min="14086" max="14086" width="14.875" style="88" customWidth="1"/>
    <col min="14087" max="14088" width="13.625" style="88" customWidth="1"/>
    <col min="14089" max="14334" width="9" style="88"/>
    <col min="14335" max="14335" width="12.75" style="88" bestFit="1" customWidth="1"/>
    <col min="14336" max="14336" width="9.875" style="88" customWidth="1"/>
    <col min="14337" max="14337" width="5.5" style="88" customWidth="1"/>
    <col min="14338" max="14338" width="9.875" style="88" customWidth="1"/>
    <col min="14339" max="14339" width="5.5" style="88" customWidth="1"/>
    <col min="14340" max="14340" width="9.875" style="88" customWidth="1"/>
    <col min="14341" max="14341" width="5.5" style="88" customWidth="1"/>
    <col min="14342" max="14342" width="14.875" style="88" customWidth="1"/>
    <col min="14343" max="14344" width="13.625" style="88" customWidth="1"/>
    <col min="14345" max="14590" width="9" style="88"/>
    <col min="14591" max="14591" width="12.75" style="88" bestFit="1" customWidth="1"/>
    <col min="14592" max="14592" width="9.875" style="88" customWidth="1"/>
    <col min="14593" max="14593" width="5.5" style="88" customWidth="1"/>
    <col min="14594" max="14594" width="9.875" style="88" customWidth="1"/>
    <col min="14595" max="14595" width="5.5" style="88" customWidth="1"/>
    <col min="14596" max="14596" width="9.875" style="88" customWidth="1"/>
    <col min="14597" max="14597" width="5.5" style="88" customWidth="1"/>
    <col min="14598" max="14598" width="14.875" style="88" customWidth="1"/>
    <col min="14599" max="14600" width="13.625" style="88" customWidth="1"/>
    <col min="14601" max="14846" width="9" style="88"/>
    <col min="14847" max="14847" width="12.75" style="88" bestFit="1" customWidth="1"/>
    <col min="14848" max="14848" width="9.875" style="88" customWidth="1"/>
    <col min="14849" max="14849" width="5.5" style="88" customWidth="1"/>
    <col min="14850" max="14850" width="9.875" style="88" customWidth="1"/>
    <col min="14851" max="14851" width="5.5" style="88" customWidth="1"/>
    <col min="14852" max="14852" width="9.875" style="88" customWidth="1"/>
    <col min="14853" max="14853" width="5.5" style="88" customWidth="1"/>
    <col min="14854" max="14854" width="14.875" style="88" customWidth="1"/>
    <col min="14855" max="14856" width="13.625" style="88" customWidth="1"/>
    <col min="14857" max="15102" width="9" style="88"/>
    <col min="15103" max="15103" width="12.75" style="88" bestFit="1" customWidth="1"/>
    <col min="15104" max="15104" width="9.875" style="88" customWidth="1"/>
    <col min="15105" max="15105" width="5.5" style="88" customWidth="1"/>
    <col min="15106" max="15106" width="9.875" style="88" customWidth="1"/>
    <col min="15107" max="15107" width="5.5" style="88" customWidth="1"/>
    <col min="15108" max="15108" width="9.875" style="88" customWidth="1"/>
    <col min="15109" max="15109" width="5.5" style="88" customWidth="1"/>
    <col min="15110" max="15110" width="14.875" style="88" customWidth="1"/>
    <col min="15111" max="15112" width="13.625" style="88" customWidth="1"/>
    <col min="15113" max="15358" width="9" style="88"/>
    <col min="15359" max="15359" width="12.75" style="88" bestFit="1" customWidth="1"/>
    <col min="15360" max="15360" width="9.875" style="88" customWidth="1"/>
    <col min="15361" max="15361" width="5.5" style="88" customWidth="1"/>
    <col min="15362" max="15362" width="9.875" style="88" customWidth="1"/>
    <col min="15363" max="15363" width="5.5" style="88" customWidth="1"/>
    <col min="15364" max="15364" width="9.875" style="88" customWidth="1"/>
    <col min="15365" max="15365" width="5.5" style="88" customWidth="1"/>
    <col min="15366" max="15366" width="14.875" style="88" customWidth="1"/>
    <col min="15367" max="15368" width="13.625" style="88" customWidth="1"/>
    <col min="15369" max="15614" width="9" style="88"/>
    <col min="15615" max="15615" width="12.75" style="88" bestFit="1" customWidth="1"/>
    <col min="15616" max="15616" width="9.875" style="88" customWidth="1"/>
    <col min="15617" max="15617" width="5.5" style="88" customWidth="1"/>
    <col min="15618" max="15618" width="9.875" style="88" customWidth="1"/>
    <col min="15619" max="15619" width="5.5" style="88" customWidth="1"/>
    <col min="15620" max="15620" width="9.875" style="88" customWidth="1"/>
    <col min="15621" max="15621" width="5.5" style="88" customWidth="1"/>
    <col min="15622" max="15622" width="14.875" style="88" customWidth="1"/>
    <col min="15623" max="15624" width="13.625" style="88" customWidth="1"/>
    <col min="15625" max="15870" width="9" style="88"/>
    <col min="15871" max="15871" width="12.75" style="88" bestFit="1" customWidth="1"/>
    <col min="15872" max="15872" width="9.875" style="88" customWidth="1"/>
    <col min="15873" max="15873" width="5.5" style="88" customWidth="1"/>
    <col min="15874" max="15874" width="9.875" style="88" customWidth="1"/>
    <col min="15875" max="15875" width="5.5" style="88" customWidth="1"/>
    <col min="15876" max="15876" width="9.875" style="88" customWidth="1"/>
    <col min="15877" max="15877" width="5.5" style="88" customWidth="1"/>
    <col min="15878" max="15878" width="14.875" style="88" customWidth="1"/>
    <col min="15879" max="15880" width="13.625" style="88" customWidth="1"/>
    <col min="15881" max="16126" width="9" style="88"/>
    <col min="16127" max="16127" width="12.75" style="88" bestFit="1" customWidth="1"/>
    <col min="16128" max="16128" width="9.875" style="88" customWidth="1"/>
    <col min="16129" max="16129" width="5.5" style="88" customWidth="1"/>
    <col min="16130" max="16130" width="9.875" style="88" customWidth="1"/>
    <col min="16131" max="16131" width="5.5" style="88" customWidth="1"/>
    <col min="16132" max="16132" width="9.875" style="88" customWidth="1"/>
    <col min="16133" max="16133" width="5.5" style="88" customWidth="1"/>
    <col min="16134" max="16134" width="14.875" style="88" customWidth="1"/>
    <col min="16135" max="16136" width="13.625" style="88" customWidth="1"/>
    <col min="16137" max="16384" width="9" style="88"/>
  </cols>
  <sheetData>
    <row r="1" spans="2:11" ht="31.5" customHeight="1" thickBot="1">
      <c r="B1" s="254" t="s">
        <v>488</v>
      </c>
      <c r="C1" s="254"/>
      <c r="D1" s="254"/>
      <c r="E1" s="254"/>
      <c r="F1" s="254"/>
      <c r="G1" s="254"/>
      <c r="H1" s="254"/>
      <c r="I1" s="254"/>
      <c r="J1" s="254"/>
      <c r="K1" s="254"/>
    </row>
    <row r="2" spans="2:11" ht="17.25" thickBot="1">
      <c r="B2" s="108" t="s">
        <v>487</v>
      </c>
      <c r="H2" s="107"/>
      <c r="I2" s="255" t="s">
        <v>486</v>
      </c>
      <c r="J2" s="256"/>
      <c r="K2" s="106">
        <v>10000</v>
      </c>
    </row>
    <row r="3" spans="2:11" ht="20.100000000000001" customHeight="1">
      <c r="B3" s="260" t="s">
        <v>485</v>
      </c>
      <c r="C3" s="262" t="s">
        <v>484</v>
      </c>
      <c r="D3" s="263"/>
      <c r="E3" s="264" t="s">
        <v>483</v>
      </c>
      <c r="F3" s="265"/>
      <c r="G3" s="266" t="s">
        <v>482</v>
      </c>
      <c r="H3" s="263"/>
      <c r="I3" s="259" t="s">
        <v>481</v>
      </c>
      <c r="J3" s="257" t="s">
        <v>480</v>
      </c>
      <c r="K3" s="259" t="s">
        <v>479</v>
      </c>
    </row>
    <row r="4" spans="2:11" ht="20.100000000000001" customHeight="1">
      <c r="B4" s="261"/>
      <c r="C4" s="105" t="s">
        <v>478</v>
      </c>
      <c r="D4" s="104" t="s">
        <v>477</v>
      </c>
      <c r="E4" s="103" t="s">
        <v>478</v>
      </c>
      <c r="F4" s="102" t="s">
        <v>477</v>
      </c>
      <c r="G4" s="101" t="s">
        <v>478</v>
      </c>
      <c r="H4" s="100" t="s">
        <v>477</v>
      </c>
      <c r="I4" s="258"/>
      <c r="J4" s="258"/>
      <c r="K4" s="258"/>
    </row>
    <row r="5" spans="2:11" ht="20.100000000000001" customHeight="1">
      <c r="B5" s="99" t="s">
        <v>476</v>
      </c>
      <c r="C5" s="98">
        <v>39448</v>
      </c>
      <c r="D5" s="97">
        <v>0.25</v>
      </c>
      <c r="E5" s="98">
        <v>39451</v>
      </c>
      <c r="F5" s="97">
        <f t="shared" ref="F5:F14" si="0">D5</f>
        <v>0.25</v>
      </c>
      <c r="G5" s="98">
        <v>39451</v>
      </c>
      <c r="H5" s="97">
        <v>0.33333333333333331</v>
      </c>
      <c r="I5" s="96"/>
      <c r="J5" s="95"/>
      <c r="K5" s="94"/>
    </row>
    <row r="6" spans="2:11" ht="20.100000000000001" customHeight="1">
      <c r="B6" s="99" t="s">
        <v>475</v>
      </c>
      <c r="C6" s="98">
        <v>39449</v>
      </c>
      <c r="D6" s="97">
        <v>0.75</v>
      </c>
      <c r="E6" s="98">
        <v>39450</v>
      </c>
      <c r="F6" s="97">
        <f t="shared" si="0"/>
        <v>0.75</v>
      </c>
      <c r="G6" s="98">
        <v>39450</v>
      </c>
      <c r="H6" s="97">
        <v>0.60416666666666663</v>
      </c>
      <c r="I6" s="96"/>
      <c r="J6" s="95"/>
      <c r="K6" s="94"/>
    </row>
    <row r="7" spans="2:11" ht="20.100000000000001" customHeight="1">
      <c r="B7" s="99" t="s">
        <v>474</v>
      </c>
      <c r="C7" s="98">
        <v>39450</v>
      </c>
      <c r="D7" s="97">
        <v>0.83333333333333337</v>
      </c>
      <c r="E7" s="98">
        <v>39452</v>
      </c>
      <c r="F7" s="97">
        <f t="shared" si="0"/>
        <v>0.83333333333333337</v>
      </c>
      <c r="G7" s="98">
        <v>39452</v>
      </c>
      <c r="H7" s="97">
        <v>0.75</v>
      </c>
      <c r="I7" s="96"/>
      <c r="J7" s="95"/>
      <c r="K7" s="94"/>
    </row>
    <row r="8" spans="2:11" ht="20.100000000000001" customHeight="1">
      <c r="B8" s="99" t="s">
        <v>473</v>
      </c>
      <c r="C8" s="98">
        <v>39452</v>
      </c>
      <c r="D8" s="97">
        <v>0.91666666666666663</v>
      </c>
      <c r="E8" s="98">
        <v>39453</v>
      </c>
      <c r="F8" s="97">
        <f t="shared" si="0"/>
        <v>0.91666666666666663</v>
      </c>
      <c r="G8" s="98">
        <v>39453</v>
      </c>
      <c r="H8" s="97">
        <v>0.97916666666666663</v>
      </c>
      <c r="I8" s="96"/>
      <c r="J8" s="95"/>
      <c r="K8" s="94"/>
    </row>
    <row r="9" spans="2:11" ht="20.100000000000001" customHeight="1">
      <c r="B9" s="99" t="s">
        <v>472</v>
      </c>
      <c r="C9" s="98">
        <v>39453</v>
      </c>
      <c r="D9" s="97">
        <v>0.20833333333333334</v>
      </c>
      <c r="E9" s="98">
        <v>39454</v>
      </c>
      <c r="F9" s="97">
        <f t="shared" si="0"/>
        <v>0.20833333333333334</v>
      </c>
      <c r="G9" s="98">
        <v>39454</v>
      </c>
      <c r="H9" s="97">
        <v>6.9444444444444434E-2</v>
      </c>
      <c r="I9" s="96"/>
      <c r="J9" s="95"/>
      <c r="K9" s="94"/>
    </row>
    <row r="10" spans="2:11" ht="20.100000000000001" customHeight="1">
      <c r="B10" s="99" t="s">
        <v>471</v>
      </c>
      <c r="C10" s="98">
        <v>39454</v>
      </c>
      <c r="D10" s="97">
        <v>0.54166666666666663</v>
      </c>
      <c r="E10" s="98">
        <v>39458</v>
      </c>
      <c r="F10" s="97">
        <f t="shared" si="0"/>
        <v>0.54166666666666663</v>
      </c>
      <c r="G10" s="98">
        <v>39458</v>
      </c>
      <c r="H10" s="97">
        <v>0.58333333333333337</v>
      </c>
      <c r="I10" s="96"/>
      <c r="J10" s="95"/>
      <c r="K10" s="94"/>
    </row>
    <row r="11" spans="2:11" ht="20.100000000000001" customHeight="1">
      <c r="B11" s="99" t="s">
        <v>470</v>
      </c>
      <c r="C11" s="98">
        <v>39455</v>
      </c>
      <c r="D11" s="97">
        <v>0.66666666666666663</v>
      </c>
      <c r="E11" s="98">
        <v>39458</v>
      </c>
      <c r="F11" s="97">
        <f t="shared" si="0"/>
        <v>0.66666666666666663</v>
      </c>
      <c r="G11" s="98">
        <v>39458</v>
      </c>
      <c r="H11" s="97">
        <v>0.58333333333333337</v>
      </c>
      <c r="I11" s="96"/>
      <c r="J11" s="95"/>
      <c r="K11" s="94"/>
    </row>
    <row r="12" spans="2:11" ht="20.100000000000001" customHeight="1">
      <c r="B12" s="99" t="s">
        <v>469</v>
      </c>
      <c r="C12" s="98">
        <v>39455</v>
      </c>
      <c r="D12" s="97">
        <v>0.625</v>
      </c>
      <c r="E12" s="98">
        <v>39459</v>
      </c>
      <c r="F12" s="97">
        <f t="shared" si="0"/>
        <v>0.625</v>
      </c>
      <c r="G12" s="98">
        <v>39459</v>
      </c>
      <c r="H12" s="97">
        <v>0.5625</v>
      </c>
      <c r="I12" s="96"/>
      <c r="J12" s="95"/>
      <c r="K12" s="94"/>
    </row>
    <row r="13" spans="2:11" ht="20.100000000000001" customHeight="1">
      <c r="B13" s="99" t="s">
        <v>468</v>
      </c>
      <c r="C13" s="98">
        <v>39456</v>
      </c>
      <c r="D13" s="97">
        <v>0.70833333333333337</v>
      </c>
      <c r="E13" s="98">
        <v>39458</v>
      </c>
      <c r="F13" s="97">
        <f t="shared" si="0"/>
        <v>0.70833333333333337</v>
      </c>
      <c r="G13" s="98">
        <v>39458</v>
      </c>
      <c r="H13" s="97">
        <v>0.83333333333333337</v>
      </c>
      <c r="I13" s="96"/>
      <c r="J13" s="95"/>
      <c r="K13" s="94"/>
    </row>
    <row r="14" spans="2:11" ht="20.100000000000001" customHeight="1">
      <c r="B14" s="99" t="s">
        <v>467</v>
      </c>
      <c r="C14" s="98">
        <v>39457</v>
      </c>
      <c r="D14" s="97">
        <v>0.66666666666666663</v>
      </c>
      <c r="E14" s="98">
        <v>39458</v>
      </c>
      <c r="F14" s="97">
        <f t="shared" si="0"/>
        <v>0.66666666666666663</v>
      </c>
      <c r="G14" s="98">
        <v>39458</v>
      </c>
      <c r="H14" s="97">
        <v>0.75</v>
      </c>
      <c r="I14" s="96"/>
      <c r="J14" s="95"/>
      <c r="K14" s="94"/>
    </row>
    <row r="15" spans="2:11">
      <c r="C15" s="93"/>
      <c r="J15" s="92"/>
    </row>
    <row r="16" spans="2:11">
      <c r="F16" s="88"/>
      <c r="G16" s="88"/>
      <c r="J16" s="92"/>
    </row>
    <row r="17" spans="6:10">
      <c r="F17" s="88"/>
      <c r="G17" s="88"/>
      <c r="J17" s="92"/>
    </row>
    <row r="18" spans="6:10">
      <c r="J18" s="92"/>
    </row>
    <row r="19" spans="6:10">
      <c r="J19" s="92"/>
    </row>
    <row r="20" spans="6:10">
      <c r="J20" s="92"/>
    </row>
    <row r="21" spans="6:10">
      <c r="J21" s="92"/>
    </row>
  </sheetData>
  <mergeCells count="9">
    <mergeCell ref="B1:K1"/>
    <mergeCell ref="I2:J2"/>
    <mergeCell ref="J3:J4"/>
    <mergeCell ref="K3:K4"/>
    <mergeCell ref="B3:B4"/>
    <mergeCell ref="C3:D3"/>
    <mergeCell ref="E3:F3"/>
    <mergeCell ref="G3:H3"/>
    <mergeCell ref="I3:I4"/>
  </mergeCells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"/>
  <sheetViews>
    <sheetView showGridLines="0" zoomScale="120" zoomScaleNormal="120" workbookViewId="0">
      <selection activeCell="C14" sqref="C14"/>
    </sheetView>
  </sheetViews>
  <sheetFormatPr defaultRowHeight="16.5"/>
  <cols>
    <col min="1" max="1" width="2.25" style="82" customWidth="1"/>
    <col min="2" max="2" width="11" style="82" customWidth="1"/>
    <col min="3" max="3" width="11.25" style="82" customWidth="1"/>
    <col min="4" max="4" width="10.5" style="82" customWidth="1"/>
    <col min="5" max="5" width="10" style="82" customWidth="1"/>
    <col min="6" max="6" width="13.875" style="82" bestFit="1" customWidth="1"/>
    <col min="7" max="257" width="9" style="82"/>
    <col min="258" max="258" width="13.875" style="82" bestFit="1" customWidth="1"/>
    <col min="259" max="259" width="5.125" style="82" customWidth="1"/>
    <col min="260" max="260" width="8.375" style="82" bestFit="1" customWidth="1"/>
    <col min="261" max="261" width="9.25" style="82" bestFit="1" customWidth="1"/>
    <col min="262" max="262" width="11.125" style="82" bestFit="1" customWidth="1"/>
    <col min="263" max="513" width="9" style="82"/>
    <col min="514" max="514" width="13.875" style="82" bestFit="1" customWidth="1"/>
    <col min="515" max="515" width="5.125" style="82" customWidth="1"/>
    <col min="516" max="516" width="8.375" style="82" bestFit="1" customWidth="1"/>
    <col min="517" max="517" width="9.25" style="82" bestFit="1" customWidth="1"/>
    <col min="518" max="518" width="11.125" style="82" bestFit="1" customWidth="1"/>
    <col min="519" max="769" width="9" style="82"/>
    <col min="770" max="770" width="13.875" style="82" bestFit="1" customWidth="1"/>
    <col min="771" max="771" width="5.125" style="82" customWidth="1"/>
    <col min="772" max="772" width="8.375" style="82" bestFit="1" customWidth="1"/>
    <col min="773" max="773" width="9.25" style="82" bestFit="1" customWidth="1"/>
    <col min="774" max="774" width="11.125" style="82" bestFit="1" customWidth="1"/>
    <col min="775" max="1025" width="9" style="82"/>
    <col min="1026" max="1026" width="13.875" style="82" bestFit="1" customWidth="1"/>
    <col min="1027" max="1027" width="5.125" style="82" customWidth="1"/>
    <col min="1028" max="1028" width="8.375" style="82" bestFit="1" customWidth="1"/>
    <col min="1029" max="1029" width="9.25" style="82" bestFit="1" customWidth="1"/>
    <col min="1030" max="1030" width="11.125" style="82" bestFit="1" customWidth="1"/>
    <col min="1031" max="1281" width="9" style="82"/>
    <col min="1282" max="1282" width="13.875" style="82" bestFit="1" customWidth="1"/>
    <col min="1283" max="1283" width="5.125" style="82" customWidth="1"/>
    <col min="1284" max="1284" width="8.375" style="82" bestFit="1" customWidth="1"/>
    <col min="1285" max="1285" width="9.25" style="82" bestFit="1" customWidth="1"/>
    <col min="1286" max="1286" width="11.125" style="82" bestFit="1" customWidth="1"/>
    <col min="1287" max="1537" width="9" style="82"/>
    <col min="1538" max="1538" width="13.875" style="82" bestFit="1" customWidth="1"/>
    <col min="1539" max="1539" width="5.125" style="82" customWidth="1"/>
    <col min="1540" max="1540" width="8.375" style="82" bestFit="1" customWidth="1"/>
    <col min="1541" max="1541" width="9.25" style="82" bestFit="1" customWidth="1"/>
    <col min="1542" max="1542" width="11.125" style="82" bestFit="1" customWidth="1"/>
    <col min="1543" max="1793" width="9" style="82"/>
    <col min="1794" max="1794" width="13.875" style="82" bestFit="1" customWidth="1"/>
    <col min="1795" max="1795" width="5.125" style="82" customWidth="1"/>
    <col min="1796" max="1796" width="8.375" style="82" bestFit="1" customWidth="1"/>
    <col min="1797" max="1797" width="9.25" style="82" bestFit="1" customWidth="1"/>
    <col min="1798" max="1798" width="11.125" style="82" bestFit="1" customWidth="1"/>
    <col min="1799" max="2049" width="9" style="82"/>
    <col min="2050" max="2050" width="13.875" style="82" bestFit="1" customWidth="1"/>
    <col min="2051" max="2051" width="5.125" style="82" customWidth="1"/>
    <col min="2052" max="2052" width="8.375" style="82" bestFit="1" customWidth="1"/>
    <col min="2053" max="2053" width="9.25" style="82" bestFit="1" customWidth="1"/>
    <col min="2054" max="2054" width="11.125" style="82" bestFit="1" customWidth="1"/>
    <col min="2055" max="2305" width="9" style="82"/>
    <col min="2306" max="2306" width="13.875" style="82" bestFit="1" customWidth="1"/>
    <col min="2307" max="2307" width="5.125" style="82" customWidth="1"/>
    <col min="2308" max="2308" width="8.375" style="82" bestFit="1" customWidth="1"/>
    <col min="2309" max="2309" width="9.25" style="82" bestFit="1" customWidth="1"/>
    <col min="2310" max="2310" width="11.125" style="82" bestFit="1" customWidth="1"/>
    <col min="2311" max="2561" width="9" style="82"/>
    <col min="2562" max="2562" width="13.875" style="82" bestFit="1" customWidth="1"/>
    <col min="2563" max="2563" width="5.125" style="82" customWidth="1"/>
    <col min="2564" max="2564" width="8.375" style="82" bestFit="1" customWidth="1"/>
    <col min="2565" max="2565" width="9.25" style="82" bestFit="1" customWidth="1"/>
    <col min="2566" max="2566" width="11.125" style="82" bestFit="1" customWidth="1"/>
    <col min="2567" max="2817" width="9" style="82"/>
    <col min="2818" max="2818" width="13.875" style="82" bestFit="1" customWidth="1"/>
    <col min="2819" max="2819" width="5.125" style="82" customWidth="1"/>
    <col min="2820" max="2820" width="8.375" style="82" bestFit="1" customWidth="1"/>
    <col min="2821" max="2821" width="9.25" style="82" bestFit="1" customWidth="1"/>
    <col min="2822" max="2822" width="11.125" style="82" bestFit="1" customWidth="1"/>
    <col min="2823" max="3073" width="9" style="82"/>
    <col min="3074" max="3074" width="13.875" style="82" bestFit="1" customWidth="1"/>
    <col min="3075" max="3075" width="5.125" style="82" customWidth="1"/>
    <col min="3076" max="3076" width="8.375" style="82" bestFit="1" customWidth="1"/>
    <col min="3077" max="3077" width="9.25" style="82" bestFit="1" customWidth="1"/>
    <col min="3078" max="3078" width="11.125" style="82" bestFit="1" customWidth="1"/>
    <col min="3079" max="3329" width="9" style="82"/>
    <col min="3330" max="3330" width="13.875" style="82" bestFit="1" customWidth="1"/>
    <col min="3331" max="3331" width="5.125" style="82" customWidth="1"/>
    <col min="3332" max="3332" width="8.375" style="82" bestFit="1" customWidth="1"/>
    <col min="3333" max="3333" width="9.25" style="82" bestFit="1" customWidth="1"/>
    <col min="3334" max="3334" width="11.125" style="82" bestFit="1" customWidth="1"/>
    <col min="3335" max="3585" width="9" style="82"/>
    <col min="3586" max="3586" width="13.875" style="82" bestFit="1" customWidth="1"/>
    <col min="3587" max="3587" width="5.125" style="82" customWidth="1"/>
    <col min="3588" max="3588" width="8.375" style="82" bestFit="1" customWidth="1"/>
    <col min="3589" max="3589" width="9.25" style="82" bestFit="1" customWidth="1"/>
    <col min="3590" max="3590" width="11.125" style="82" bestFit="1" customWidth="1"/>
    <col min="3591" max="3841" width="9" style="82"/>
    <col min="3842" max="3842" width="13.875" style="82" bestFit="1" customWidth="1"/>
    <col min="3843" max="3843" width="5.125" style="82" customWidth="1"/>
    <col min="3844" max="3844" width="8.375" style="82" bestFit="1" customWidth="1"/>
    <col min="3845" max="3845" width="9.25" style="82" bestFit="1" customWidth="1"/>
    <col min="3846" max="3846" width="11.125" style="82" bestFit="1" customWidth="1"/>
    <col min="3847" max="4097" width="9" style="82"/>
    <col min="4098" max="4098" width="13.875" style="82" bestFit="1" customWidth="1"/>
    <col min="4099" max="4099" width="5.125" style="82" customWidth="1"/>
    <col min="4100" max="4100" width="8.375" style="82" bestFit="1" customWidth="1"/>
    <col min="4101" max="4101" width="9.25" style="82" bestFit="1" customWidth="1"/>
    <col min="4102" max="4102" width="11.125" style="82" bestFit="1" customWidth="1"/>
    <col min="4103" max="4353" width="9" style="82"/>
    <col min="4354" max="4354" width="13.875" style="82" bestFit="1" customWidth="1"/>
    <col min="4355" max="4355" width="5.125" style="82" customWidth="1"/>
    <col min="4356" max="4356" width="8.375" style="82" bestFit="1" customWidth="1"/>
    <col min="4357" max="4357" width="9.25" style="82" bestFit="1" customWidth="1"/>
    <col min="4358" max="4358" width="11.125" style="82" bestFit="1" customWidth="1"/>
    <col min="4359" max="4609" width="9" style="82"/>
    <col min="4610" max="4610" width="13.875" style="82" bestFit="1" customWidth="1"/>
    <col min="4611" max="4611" width="5.125" style="82" customWidth="1"/>
    <col min="4612" max="4612" width="8.375" style="82" bestFit="1" customWidth="1"/>
    <col min="4613" max="4613" width="9.25" style="82" bestFit="1" customWidth="1"/>
    <col min="4614" max="4614" width="11.125" style="82" bestFit="1" customWidth="1"/>
    <col min="4615" max="4865" width="9" style="82"/>
    <col min="4866" max="4866" width="13.875" style="82" bestFit="1" customWidth="1"/>
    <col min="4867" max="4867" width="5.125" style="82" customWidth="1"/>
    <col min="4868" max="4868" width="8.375" style="82" bestFit="1" customWidth="1"/>
    <col min="4869" max="4869" width="9.25" style="82" bestFit="1" customWidth="1"/>
    <col min="4870" max="4870" width="11.125" style="82" bestFit="1" customWidth="1"/>
    <col min="4871" max="5121" width="9" style="82"/>
    <col min="5122" max="5122" width="13.875" style="82" bestFit="1" customWidth="1"/>
    <col min="5123" max="5123" width="5.125" style="82" customWidth="1"/>
    <col min="5124" max="5124" width="8.375" style="82" bestFit="1" customWidth="1"/>
    <col min="5125" max="5125" width="9.25" style="82" bestFit="1" customWidth="1"/>
    <col min="5126" max="5126" width="11.125" style="82" bestFit="1" customWidth="1"/>
    <col min="5127" max="5377" width="9" style="82"/>
    <col min="5378" max="5378" width="13.875" style="82" bestFit="1" customWidth="1"/>
    <col min="5379" max="5379" width="5.125" style="82" customWidth="1"/>
    <col min="5380" max="5380" width="8.375" style="82" bestFit="1" customWidth="1"/>
    <col min="5381" max="5381" width="9.25" style="82" bestFit="1" customWidth="1"/>
    <col min="5382" max="5382" width="11.125" style="82" bestFit="1" customWidth="1"/>
    <col min="5383" max="5633" width="9" style="82"/>
    <col min="5634" max="5634" width="13.875" style="82" bestFit="1" customWidth="1"/>
    <col min="5635" max="5635" width="5.125" style="82" customWidth="1"/>
    <col min="5636" max="5636" width="8.375" style="82" bestFit="1" customWidth="1"/>
    <col min="5637" max="5637" width="9.25" style="82" bestFit="1" customWidth="1"/>
    <col min="5638" max="5638" width="11.125" style="82" bestFit="1" customWidth="1"/>
    <col min="5639" max="5889" width="9" style="82"/>
    <col min="5890" max="5890" width="13.875" style="82" bestFit="1" customWidth="1"/>
    <col min="5891" max="5891" width="5.125" style="82" customWidth="1"/>
    <col min="5892" max="5892" width="8.375" style="82" bestFit="1" customWidth="1"/>
    <col min="5893" max="5893" width="9.25" style="82" bestFit="1" customWidth="1"/>
    <col min="5894" max="5894" width="11.125" style="82" bestFit="1" customWidth="1"/>
    <col min="5895" max="6145" width="9" style="82"/>
    <col min="6146" max="6146" width="13.875" style="82" bestFit="1" customWidth="1"/>
    <col min="6147" max="6147" width="5.125" style="82" customWidth="1"/>
    <col min="6148" max="6148" width="8.375" style="82" bestFit="1" customWidth="1"/>
    <col min="6149" max="6149" width="9.25" style="82" bestFit="1" customWidth="1"/>
    <col min="6150" max="6150" width="11.125" style="82" bestFit="1" customWidth="1"/>
    <col min="6151" max="6401" width="9" style="82"/>
    <col min="6402" max="6402" width="13.875" style="82" bestFit="1" customWidth="1"/>
    <col min="6403" max="6403" width="5.125" style="82" customWidth="1"/>
    <col min="6404" max="6404" width="8.375" style="82" bestFit="1" customWidth="1"/>
    <col min="6405" max="6405" width="9.25" style="82" bestFit="1" customWidth="1"/>
    <col min="6406" max="6406" width="11.125" style="82" bestFit="1" customWidth="1"/>
    <col min="6407" max="6657" width="9" style="82"/>
    <col min="6658" max="6658" width="13.875" style="82" bestFit="1" customWidth="1"/>
    <col min="6659" max="6659" width="5.125" style="82" customWidth="1"/>
    <col min="6660" max="6660" width="8.375" style="82" bestFit="1" customWidth="1"/>
    <col min="6661" max="6661" width="9.25" style="82" bestFit="1" customWidth="1"/>
    <col min="6662" max="6662" width="11.125" style="82" bestFit="1" customWidth="1"/>
    <col min="6663" max="6913" width="9" style="82"/>
    <col min="6914" max="6914" width="13.875" style="82" bestFit="1" customWidth="1"/>
    <col min="6915" max="6915" width="5.125" style="82" customWidth="1"/>
    <col min="6916" max="6916" width="8.375" style="82" bestFit="1" customWidth="1"/>
    <col min="6917" max="6917" width="9.25" style="82" bestFit="1" customWidth="1"/>
    <col min="6918" max="6918" width="11.125" style="82" bestFit="1" customWidth="1"/>
    <col min="6919" max="7169" width="9" style="82"/>
    <col min="7170" max="7170" width="13.875" style="82" bestFit="1" customWidth="1"/>
    <col min="7171" max="7171" width="5.125" style="82" customWidth="1"/>
    <col min="7172" max="7172" width="8.375" style="82" bestFit="1" customWidth="1"/>
    <col min="7173" max="7173" width="9.25" style="82" bestFit="1" customWidth="1"/>
    <col min="7174" max="7174" width="11.125" style="82" bestFit="1" customWidth="1"/>
    <col min="7175" max="7425" width="9" style="82"/>
    <col min="7426" max="7426" width="13.875" style="82" bestFit="1" customWidth="1"/>
    <col min="7427" max="7427" width="5.125" style="82" customWidth="1"/>
    <col min="7428" max="7428" width="8.375" style="82" bestFit="1" customWidth="1"/>
    <col min="7429" max="7429" width="9.25" style="82" bestFit="1" customWidth="1"/>
    <col min="7430" max="7430" width="11.125" style="82" bestFit="1" customWidth="1"/>
    <col min="7431" max="7681" width="9" style="82"/>
    <col min="7682" max="7682" width="13.875" style="82" bestFit="1" customWidth="1"/>
    <col min="7683" max="7683" width="5.125" style="82" customWidth="1"/>
    <col min="7684" max="7684" width="8.375" style="82" bestFit="1" customWidth="1"/>
    <col min="7685" max="7685" width="9.25" style="82" bestFit="1" customWidth="1"/>
    <col min="7686" max="7686" width="11.125" style="82" bestFit="1" customWidth="1"/>
    <col min="7687" max="7937" width="9" style="82"/>
    <col min="7938" max="7938" width="13.875" style="82" bestFit="1" customWidth="1"/>
    <col min="7939" max="7939" width="5.125" style="82" customWidth="1"/>
    <col min="7940" max="7940" width="8.375" style="82" bestFit="1" customWidth="1"/>
    <col min="7941" max="7941" width="9.25" style="82" bestFit="1" customWidth="1"/>
    <col min="7942" max="7942" width="11.125" style="82" bestFit="1" customWidth="1"/>
    <col min="7943" max="8193" width="9" style="82"/>
    <col min="8194" max="8194" width="13.875" style="82" bestFit="1" customWidth="1"/>
    <col min="8195" max="8195" width="5.125" style="82" customWidth="1"/>
    <col min="8196" max="8196" width="8.375" style="82" bestFit="1" customWidth="1"/>
    <col min="8197" max="8197" width="9.25" style="82" bestFit="1" customWidth="1"/>
    <col min="8198" max="8198" width="11.125" style="82" bestFit="1" customWidth="1"/>
    <col min="8199" max="8449" width="9" style="82"/>
    <col min="8450" max="8450" width="13.875" style="82" bestFit="1" customWidth="1"/>
    <col min="8451" max="8451" width="5.125" style="82" customWidth="1"/>
    <col min="8452" max="8452" width="8.375" style="82" bestFit="1" customWidth="1"/>
    <col min="8453" max="8453" width="9.25" style="82" bestFit="1" customWidth="1"/>
    <col min="8454" max="8454" width="11.125" style="82" bestFit="1" customWidth="1"/>
    <col min="8455" max="8705" width="9" style="82"/>
    <col min="8706" max="8706" width="13.875" style="82" bestFit="1" customWidth="1"/>
    <col min="8707" max="8707" width="5.125" style="82" customWidth="1"/>
    <col min="8708" max="8708" width="8.375" style="82" bestFit="1" customWidth="1"/>
    <col min="8709" max="8709" width="9.25" style="82" bestFit="1" customWidth="1"/>
    <col min="8710" max="8710" width="11.125" style="82" bestFit="1" customWidth="1"/>
    <col min="8711" max="8961" width="9" style="82"/>
    <col min="8962" max="8962" width="13.875" style="82" bestFit="1" customWidth="1"/>
    <col min="8963" max="8963" width="5.125" style="82" customWidth="1"/>
    <col min="8964" max="8964" width="8.375" style="82" bestFit="1" customWidth="1"/>
    <col min="8965" max="8965" width="9.25" style="82" bestFit="1" customWidth="1"/>
    <col min="8966" max="8966" width="11.125" style="82" bestFit="1" customWidth="1"/>
    <col min="8967" max="9217" width="9" style="82"/>
    <col min="9218" max="9218" width="13.875" style="82" bestFit="1" customWidth="1"/>
    <col min="9219" max="9219" width="5.125" style="82" customWidth="1"/>
    <col min="9220" max="9220" width="8.375" style="82" bestFit="1" customWidth="1"/>
    <col min="9221" max="9221" width="9.25" style="82" bestFit="1" customWidth="1"/>
    <col min="9222" max="9222" width="11.125" style="82" bestFit="1" customWidth="1"/>
    <col min="9223" max="9473" width="9" style="82"/>
    <col min="9474" max="9474" width="13.875" style="82" bestFit="1" customWidth="1"/>
    <col min="9475" max="9475" width="5.125" style="82" customWidth="1"/>
    <col min="9476" max="9476" width="8.375" style="82" bestFit="1" customWidth="1"/>
    <col min="9477" max="9477" width="9.25" style="82" bestFit="1" customWidth="1"/>
    <col min="9478" max="9478" width="11.125" style="82" bestFit="1" customWidth="1"/>
    <col min="9479" max="9729" width="9" style="82"/>
    <col min="9730" max="9730" width="13.875" style="82" bestFit="1" customWidth="1"/>
    <col min="9731" max="9731" width="5.125" style="82" customWidth="1"/>
    <col min="9732" max="9732" width="8.375" style="82" bestFit="1" customWidth="1"/>
    <col min="9733" max="9733" width="9.25" style="82" bestFit="1" customWidth="1"/>
    <col min="9734" max="9734" width="11.125" style="82" bestFit="1" customWidth="1"/>
    <col min="9735" max="9985" width="9" style="82"/>
    <col min="9986" max="9986" width="13.875" style="82" bestFit="1" customWidth="1"/>
    <col min="9987" max="9987" width="5.125" style="82" customWidth="1"/>
    <col min="9988" max="9988" width="8.375" style="82" bestFit="1" customWidth="1"/>
    <col min="9989" max="9989" width="9.25" style="82" bestFit="1" customWidth="1"/>
    <col min="9990" max="9990" width="11.125" style="82" bestFit="1" customWidth="1"/>
    <col min="9991" max="10241" width="9" style="82"/>
    <col min="10242" max="10242" width="13.875" style="82" bestFit="1" customWidth="1"/>
    <col min="10243" max="10243" width="5.125" style="82" customWidth="1"/>
    <col min="10244" max="10244" width="8.375" style="82" bestFit="1" customWidth="1"/>
    <col min="10245" max="10245" width="9.25" style="82" bestFit="1" customWidth="1"/>
    <col min="10246" max="10246" width="11.125" style="82" bestFit="1" customWidth="1"/>
    <col min="10247" max="10497" width="9" style="82"/>
    <col min="10498" max="10498" width="13.875" style="82" bestFit="1" customWidth="1"/>
    <col min="10499" max="10499" width="5.125" style="82" customWidth="1"/>
    <col min="10500" max="10500" width="8.375" style="82" bestFit="1" customWidth="1"/>
    <col min="10501" max="10501" width="9.25" style="82" bestFit="1" customWidth="1"/>
    <col min="10502" max="10502" width="11.125" style="82" bestFit="1" customWidth="1"/>
    <col min="10503" max="10753" width="9" style="82"/>
    <col min="10754" max="10754" width="13.875" style="82" bestFit="1" customWidth="1"/>
    <col min="10755" max="10755" width="5.125" style="82" customWidth="1"/>
    <col min="10756" max="10756" width="8.375" style="82" bestFit="1" customWidth="1"/>
    <col min="10757" max="10757" width="9.25" style="82" bestFit="1" customWidth="1"/>
    <col min="10758" max="10758" width="11.125" style="82" bestFit="1" customWidth="1"/>
    <col min="10759" max="11009" width="9" style="82"/>
    <col min="11010" max="11010" width="13.875" style="82" bestFit="1" customWidth="1"/>
    <col min="11011" max="11011" width="5.125" style="82" customWidth="1"/>
    <col min="11012" max="11012" width="8.375" style="82" bestFit="1" customWidth="1"/>
    <col min="11013" max="11013" width="9.25" style="82" bestFit="1" customWidth="1"/>
    <col min="11014" max="11014" width="11.125" style="82" bestFit="1" customWidth="1"/>
    <col min="11015" max="11265" width="9" style="82"/>
    <col min="11266" max="11266" width="13.875" style="82" bestFit="1" customWidth="1"/>
    <col min="11267" max="11267" width="5.125" style="82" customWidth="1"/>
    <col min="11268" max="11268" width="8.375" style="82" bestFit="1" customWidth="1"/>
    <col min="11269" max="11269" width="9.25" style="82" bestFit="1" customWidth="1"/>
    <col min="11270" max="11270" width="11.125" style="82" bestFit="1" customWidth="1"/>
    <col min="11271" max="11521" width="9" style="82"/>
    <col min="11522" max="11522" width="13.875" style="82" bestFit="1" customWidth="1"/>
    <col min="11523" max="11523" width="5.125" style="82" customWidth="1"/>
    <col min="11524" max="11524" width="8.375" style="82" bestFit="1" customWidth="1"/>
    <col min="11525" max="11525" width="9.25" style="82" bestFit="1" customWidth="1"/>
    <col min="11526" max="11526" width="11.125" style="82" bestFit="1" customWidth="1"/>
    <col min="11527" max="11777" width="9" style="82"/>
    <col min="11778" max="11778" width="13.875" style="82" bestFit="1" customWidth="1"/>
    <col min="11779" max="11779" width="5.125" style="82" customWidth="1"/>
    <col min="11780" max="11780" width="8.375" style="82" bestFit="1" customWidth="1"/>
    <col min="11781" max="11781" width="9.25" style="82" bestFit="1" customWidth="1"/>
    <col min="11782" max="11782" width="11.125" style="82" bestFit="1" customWidth="1"/>
    <col min="11783" max="12033" width="9" style="82"/>
    <col min="12034" max="12034" width="13.875" style="82" bestFit="1" customWidth="1"/>
    <col min="12035" max="12035" width="5.125" style="82" customWidth="1"/>
    <col min="12036" max="12036" width="8.375" style="82" bestFit="1" customWidth="1"/>
    <col min="12037" max="12037" width="9.25" style="82" bestFit="1" customWidth="1"/>
    <col min="12038" max="12038" width="11.125" style="82" bestFit="1" customWidth="1"/>
    <col min="12039" max="12289" width="9" style="82"/>
    <col min="12290" max="12290" width="13.875" style="82" bestFit="1" customWidth="1"/>
    <col min="12291" max="12291" width="5.125" style="82" customWidth="1"/>
    <col min="12292" max="12292" width="8.375" style="82" bestFit="1" customWidth="1"/>
    <col min="12293" max="12293" width="9.25" style="82" bestFit="1" customWidth="1"/>
    <col min="12294" max="12294" width="11.125" style="82" bestFit="1" customWidth="1"/>
    <col min="12295" max="12545" width="9" style="82"/>
    <col min="12546" max="12546" width="13.875" style="82" bestFit="1" customWidth="1"/>
    <col min="12547" max="12547" width="5.125" style="82" customWidth="1"/>
    <col min="12548" max="12548" width="8.375" style="82" bestFit="1" customWidth="1"/>
    <col min="12549" max="12549" width="9.25" style="82" bestFit="1" customWidth="1"/>
    <col min="12550" max="12550" width="11.125" style="82" bestFit="1" customWidth="1"/>
    <col min="12551" max="12801" width="9" style="82"/>
    <col min="12802" max="12802" width="13.875" style="82" bestFit="1" customWidth="1"/>
    <col min="12803" max="12803" width="5.125" style="82" customWidth="1"/>
    <col min="12804" max="12804" width="8.375" style="82" bestFit="1" customWidth="1"/>
    <col min="12805" max="12805" width="9.25" style="82" bestFit="1" customWidth="1"/>
    <col min="12806" max="12806" width="11.125" style="82" bestFit="1" customWidth="1"/>
    <col min="12807" max="13057" width="9" style="82"/>
    <col min="13058" max="13058" width="13.875" style="82" bestFit="1" customWidth="1"/>
    <col min="13059" max="13059" width="5.125" style="82" customWidth="1"/>
    <col min="13060" max="13060" width="8.375" style="82" bestFit="1" customWidth="1"/>
    <col min="13061" max="13061" width="9.25" style="82" bestFit="1" customWidth="1"/>
    <col min="13062" max="13062" width="11.125" style="82" bestFit="1" customWidth="1"/>
    <col min="13063" max="13313" width="9" style="82"/>
    <col min="13314" max="13314" width="13.875" style="82" bestFit="1" customWidth="1"/>
    <col min="13315" max="13315" width="5.125" style="82" customWidth="1"/>
    <col min="13316" max="13316" width="8.375" style="82" bestFit="1" customWidth="1"/>
    <col min="13317" max="13317" width="9.25" style="82" bestFit="1" customWidth="1"/>
    <col min="13318" max="13318" width="11.125" style="82" bestFit="1" customWidth="1"/>
    <col min="13319" max="13569" width="9" style="82"/>
    <col min="13570" max="13570" width="13.875" style="82" bestFit="1" customWidth="1"/>
    <col min="13571" max="13571" width="5.125" style="82" customWidth="1"/>
    <col min="13572" max="13572" width="8.375" style="82" bestFit="1" customWidth="1"/>
    <col min="13573" max="13573" width="9.25" style="82" bestFit="1" customWidth="1"/>
    <col min="13574" max="13574" width="11.125" style="82" bestFit="1" customWidth="1"/>
    <col min="13575" max="13825" width="9" style="82"/>
    <col min="13826" max="13826" width="13.875" style="82" bestFit="1" customWidth="1"/>
    <col min="13827" max="13827" width="5.125" style="82" customWidth="1"/>
    <col min="13828" max="13828" width="8.375" style="82" bestFit="1" customWidth="1"/>
    <col min="13829" max="13829" width="9.25" style="82" bestFit="1" customWidth="1"/>
    <col min="13830" max="13830" width="11.125" style="82" bestFit="1" customWidth="1"/>
    <col min="13831" max="14081" width="9" style="82"/>
    <col min="14082" max="14082" width="13.875" style="82" bestFit="1" customWidth="1"/>
    <col min="14083" max="14083" width="5.125" style="82" customWidth="1"/>
    <col min="14084" max="14084" width="8.375" style="82" bestFit="1" customWidth="1"/>
    <col min="14085" max="14085" width="9.25" style="82" bestFit="1" customWidth="1"/>
    <col min="14086" max="14086" width="11.125" style="82" bestFit="1" customWidth="1"/>
    <col min="14087" max="14337" width="9" style="82"/>
    <col min="14338" max="14338" width="13.875" style="82" bestFit="1" customWidth="1"/>
    <col min="14339" max="14339" width="5.125" style="82" customWidth="1"/>
    <col min="14340" max="14340" width="8.375" style="82" bestFit="1" customWidth="1"/>
    <col min="14341" max="14341" width="9.25" style="82" bestFit="1" customWidth="1"/>
    <col min="14342" max="14342" width="11.125" style="82" bestFit="1" customWidth="1"/>
    <col min="14343" max="14593" width="9" style="82"/>
    <col min="14594" max="14594" width="13.875" style="82" bestFit="1" customWidth="1"/>
    <col min="14595" max="14595" width="5.125" style="82" customWidth="1"/>
    <col min="14596" max="14596" width="8.375" style="82" bestFit="1" customWidth="1"/>
    <col min="14597" max="14597" width="9.25" style="82" bestFit="1" customWidth="1"/>
    <col min="14598" max="14598" width="11.125" style="82" bestFit="1" customWidth="1"/>
    <col min="14599" max="14849" width="9" style="82"/>
    <col min="14850" max="14850" width="13.875" style="82" bestFit="1" customWidth="1"/>
    <col min="14851" max="14851" width="5.125" style="82" customWidth="1"/>
    <col min="14852" max="14852" width="8.375" style="82" bestFit="1" customWidth="1"/>
    <col min="14853" max="14853" width="9.25" style="82" bestFit="1" customWidth="1"/>
    <col min="14854" max="14854" width="11.125" style="82" bestFit="1" customWidth="1"/>
    <col min="14855" max="15105" width="9" style="82"/>
    <col min="15106" max="15106" width="13.875" style="82" bestFit="1" customWidth="1"/>
    <col min="15107" max="15107" width="5.125" style="82" customWidth="1"/>
    <col min="15108" max="15108" width="8.375" style="82" bestFit="1" customWidth="1"/>
    <col min="15109" max="15109" width="9.25" style="82" bestFit="1" customWidth="1"/>
    <col min="15110" max="15110" width="11.125" style="82" bestFit="1" customWidth="1"/>
    <col min="15111" max="15361" width="9" style="82"/>
    <col min="15362" max="15362" width="13.875" style="82" bestFit="1" customWidth="1"/>
    <col min="15363" max="15363" width="5.125" style="82" customWidth="1"/>
    <col min="15364" max="15364" width="8.375" style="82" bestFit="1" customWidth="1"/>
    <col min="15365" max="15365" width="9.25" style="82" bestFit="1" customWidth="1"/>
    <col min="15366" max="15366" width="11.125" style="82" bestFit="1" customWidth="1"/>
    <col min="15367" max="15617" width="9" style="82"/>
    <col min="15618" max="15618" width="13.875" style="82" bestFit="1" customWidth="1"/>
    <col min="15619" max="15619" width="5.125" style="82" customWidth="1"/>
    <col min="15620" max="15620" width="8.375" style="82" bestFit="1" customWidth="1"/>
    <col min="15621" max="15621" width="9.25" style="82" bestFit="1" customWidth="1"/>
    <col min="15622" max="15622" width="11.125" style="82" bestFit="1" customWidth="1"/>
    <col min="15623" max="15873" width="9" style="82"/>
    <col min="15874" max="15874" width="13.875" style="82" bestFit="1" customWidth="1"/>
    <col min="15875" max="15875" width="5.125" style="82" customWidth="1"/>
    <col min="15876" max="15876" width="8.375" style="82" bestFit="1" customWidth="1"/>
    <col min="15877" max="15877" width="9.25" style="82" bestFit="1" customWidth="1"/>
    <col min="15878" max="15878" width="11.125" style="82" bestFit="1" customWidth="1"/>
    <col min="15879" max="16129" width="9" style="82"/>
    <col min="16130" max="16130" width="13.875" style="82" bestFit="1" customWidth="1"/>
    <col min="16131" max="16131" width="5.125" style="82" customWidth="1"/>
    <col min="16132" max="16132" width="8.375" style="82" bestFit="1" customWidth="1"/>
    <col min="16133" max="16133" width="9.25" style="82" bestFit="1" customWidth="1"/>
    <col min="16134" max="16134" width="11.125" style="82" bestFit="1" customWidth="1"/>
    <col min="16135" max="16384" width="9" style="82"/>
  </cols>
  <sheetData>
    <row r="1" spans="2:6" ht="20.25">
      <c r="B1" s="267" t="s">
        <v>508</v>
      </c>
      <c r="C1" s="267"/>
      <c r="D1" s="267"/>
      <c r="E1" s="267"/>
      <c r="F1" s="267"/>
    </row>
    <row r="3" spans="2:6" ht="33">
      <c r="B3" s="112" t="s">
        <v>507</v>
      </c>
      <c r="C3" s="112" t="s">
        <v>506</v>
      </c>
      <c r="D3" s="113" t="s">
        <v>505</v>
      </c>
      <c r="E3" s="113" t="s">
        <v>504</v>
      </c>
      <c r="F3" s="112" t="s">
        <v>503</v>
      </c>
    </row>
    <row r="4" spans="2:6">
      <c r="B4" s="110" t="s">
        <v>502</v>
      </c>
      <c r="C4" s="111">
        <v>0.5625</v>
      </c>
      <c r="D4" s="110" t="s">
        <v>501</v>
      </c>
      <c r="E4" s="110">
        <v>55</v>
      </c>
      <c r="F4" s="109"/>
    </row>
    <row r="5" spans="2:6">
      <c r="B5" s="110" t="s">
        <v>500</v>
      </c>
      <c r="C5" s="111">
        <v>0.60416666666666663</v>
      </c>
      <c r="D5" s="110" t="s">
        <v>499</v>
      </c>
      <c r="E5" s="110">
        <v>30</v>
      </c>
      <c r="F5" s="109"/>
    </row>
    <row r="6" spans="2:6">
      <c r="B6" s="110" t="s">
        <v>498</v>
      </c>
      <c r="C6" s="111">
        <v>0.625</v>
      </c>
      <c r="D6" s="110" t="s">
        <v>497</v>
      </c>
      <c r="E6" s="110">
        <v>35</v>
      </c>
      <c r="F6" s="109"/>
    </row>
    <row r="7" spans="2:6">
      <c r="B7" s="110" t="s">
        <v>496</v>
      </c>
      <c r="C7" s="111">
        <v>0.64583333333333337</v>
      </c>
      <c r="D7" s="110" t="s">
        <v>490</v>
      </c>
      <c r="E7" s="110">
        <v>90</v>
      </c>
      <c r="F7" s="109"/>
    </row>
    <row r="8" spans="2:6">
      <c r="B8" s="110" t="s">
        <v>495</v>
      </c>
      <c r="C8" s="111">
        <v>0.66666666666666663</v>
      </c>
      <c r="D8" s="110" t="s">
        <v>494</v>
      </c>
      <c r="E8" s="110">
        <v>30</v>
      </c>
      <c r="F8" s="109"/>
    </row>
    <row r="9" spans="2:6">
      <c r="B9" s="110" t="s">
        <v>493</v>
      </c>
      <c r="C9" s="111">
        <v>0.68055555555555547</v>
      </c>
      <c r="D9" s="110" t="s">
        <v>492</v>
      </c>
      <c r="E9" s="110">
        <v>40</v>
      </c>
      <c r="F9" s="109"/>
    </row>
    <row r="10" spans="2:6">
      <c r="B10" s="110" t="s">
        <v>491</v>
      </c>
      <c r="C10" s="111">
        <v>0.70833333333333337</v>
      </c>
      <c r="D10" s="110" t="s">
        <v>490</v>
      </c>
      <c r="E10" s="110">
        <v>90</v>
      </c>
      <c r="F10" s="109"/>
    </row>
    <row r="11" spans="2:6" ht="17.25" thickBot="1"/>
    <row r="12" spans="2:6" ht="25.5" customHeight="1" thickBot="1">
      <c r="B12" s="251" t="s">
        <v>489</v>
      </c>
      <c r="C12" s="252"/>
      <c r="D12" s="252"/>
      <c r="E12" s="252"/>
      <c r="F12" s="253"/>
    </row>
  </sheetData>
  <mergeCells count="2">
    <mergeCell ref="B1:F1"/>
    <mergeCell ref="B12:F12"/>
  </mergeCells>
  <phoneticPr fontId="4" type="noConversion"/>
  <pageMargins left="0.75" right="0.75" top="1" bottom="1" header="0.5" footer="0.5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showGridLines="0" topLeftCell="A7" zoomScale="110" zoomScaleNormal="110" workbookViewId="0">
      <selection activeCell="I28" sqref="I28"/>
    </sheetView>
  </sheetViews>
  <sheetFormatPr defaultRowHeight="16.5"/>
  <cols>
    <col min="1" max="1" width="8.875" style="82" customWidth="1"/>
    <col min="2" max="2" width="23.375" style="82" customWidth="1"/>
    <col min="3" max="3" width="23.625" style="82" customWidth="1"/>
    <col min="4" max="4" width="11.125" style="82" bestFit="1" customWidth="1"/>
    <col min="5" max="5" width="13" style="114" bestFit="1" customWidth="1"/>
    <col min="6" max="6" width="10.375" style="114" customWidth="1"/>
    <col min="7" max="252" width="9" style="82"/>
    <col min="253" max="253" width="8.875" style="82" customWidth="1"/>
    <col min="254" max="254" width="23.375" style="82" customWidth="1"/>
    <col min="255" max="255" width="22.125" style="82" customWidth="1"/>
    <col min="256" max="256" width="11.125" style="82" bestFit="1" customWidth="1"/>
    <col min="257" max="257" width="12.875" style="82" bestFit="1" customWidth="1"/>
    <col min="258" max="508" width="9" style="82"/>
    <col min="509" max="509" width="8.875" style="82" customWidth="1"/>
    <col min="510" max="510" width="23.375" style="82" customWidth="1"/>
    <col min="511" max="511" width="22.125" style="82" customWidth="1"/>
    <col min="512" max="512" width="11.125" style="82" bestFit="1" customWidth="1"/>
    <col min="513" max="513" width="12.875" style="82" bestFit="1" customWidth="1"/>
    <col min="514" max="764" width="9" style="82"/>
    <col min="765" max="765" width="8.875" style="82" customWidth="1"/>
    <col min="766" max="766" width="23.375" style="82" customWidth="1"/>
    <col min="767" max="767" width="22.125" style="82" customWidth="1"/>
    <col min="768" max="768" width="11.125" style="82" bestFit="1" customWidth="1"/>
    <col min="769" max="769" width="12.875" style="82" bestFit="1" customWidth="1"/>
    <col min="770" max="1020" width="9" style="82"/>
    <col min="1021" max="1021" width="8.875" style="82" customWidth="1"/>
    <col min="1022" max="1022" width="23.375" style="82" customWidth="1"/>
    <col min="1023" max="1023" width="22.125" style="82" customWidth="1"/>
    <col min="1024" max="1024" width="11.125" style="82" bestFit="1" customWidth="1"/>
    <col min="1025" max="1025" width="12.875" style="82" bestFit="1" customWidth="1"/>
    <col min="1026" max="1276" width="9" style="82"/>
    <col min="1277" max="1277" width="8.875" style="82" customWidth="1"/>
    <col min="1278" max="1278" width="23.375" style="82" customWidth="1"/>
    <col min="1279" max="1279" width="22.125" style="82" customWidth="1"/>
    <col min="1280" max="1280" width="11.125" style="82" bestFit="1" customWidth="1"/>
    <col min="1281" max="1281" width="12.875" style="82" bestFit="1" customWidth="1"/>
    <col min="1282" max="1532" width="9" style="82"/>
    <col min="1533" max="1533" width="8.875" style="82" customWidth="1"/>
    <col min="1534" max="1534" width="23.375" style="82" customWidth="1"/>
    <col min="1535" max="1535" width="22.125" style="82" customWidth="1"/>
    <col min="1536" max="1536" width="11.125" style="82" bestFit="1" customWidth="1"/>
    <col min="1537" max="1537" width="12.875" style="82" bestFit="1" customWidth="1"/>
    <col min="1538" max="1788" width="9" style="82"/>
    <col min="1789" max="1789" width="8.875" style="82" customWidth="1"/>
    <col min="1790" max="1790" width="23.375" style="82" customWidth="1"/>
    <col min="1791" max="1791" width="22.125" style="82" customWidth="1"/>
    <col min="1792" max="1792" width="11.125" style="82" bestFit="1" customWidth="1"/>
    <col min="1793" max="1793" width="12.875" style="82" bestFit="1" customWidth="1"/>
    <col min="1794" max="2044" width="9" style="82"/>
    <col min="2045" max="2045" width="8.875" style="82" customWidth="1"/>
    <col min="2046" max="2046" width="23.375" style="82" customWidth="1"/>
    <col min="2047" max="2047" width="22.125" style="82" customWidth="1"/>
    <col min="2048" max="2048" width="11.125" style="82" bestFit="1" customWidth="1"/>
    <col min="2049" max="2049" width="12.875" style="82" bestFit="1" customWidth="1"/>
    <col min="2050" max="2300" width="9" style="82"/>
    <col min="2301" max="2301" width="8.875" style="82" customWidth="1"/>
    <col min="2302" max="2302" width="23.375" style="82" customWidth="1"/>
    <col min="2303" max="2303" width="22.125" style="82" customWidth="1"/>
    <col min="2304" max="2304" width="11.125" style="82" bestFit="1" customWidth="1"/>
    <col min="2305" max="2305" width="12.875" style="82" bestFit="1" customWidth="1"/>
    <col min="2306" max="2556" width="9" style="82"/>
    <col min="2557" max="2557" width="8.875" style="82" customWidth="1"/>
    <col min="2558" max="2558" width="23.375" style="82" customWidth="1"/>
    <col min="2559" max="2559" width="22.125" style="82" customWidth="1"/>
    <col min="2560" max="2560" width="11.125" style="82" bestFit="1" customWidth="1"/>
    <col min="2561" max="2561" width="12.875" style="82" bestFit="1" customWidth="1"/>
    <col min="2562" max="2812" width="9" style="82"/>
    <col min="2813" max="2813" width="8.875" style="82" customWidth="1"/>
    <col min="2814" max="2814" width="23.375" style="82" customWidth="1"/>
    <col min="2815" max="2815" width="22.125" style="82" customWidth="1"/>
    <col min="2816" max="2816" width="11.125" style="82" bestFit="1" customWidth="1"/>
    <col min="2817" max="2817" width="12.875" style="82" bestFit="1" customWidth="1"/>
    <col min="2818" max="3068" width="9" style="82"/>
    <col min="3069" max="3069" width="8.875" style="82" customWidth="1"/>
    <col min="3070" max="3070" width="23.375" style="82" customWidth="1"/>
    <col min="3071" max="3071" width="22.125" style="82" customWidth="1"/>
    <col min="3072" max="3072" width="11.125" style="82" bestFit="1" customWidth="1"/>
    <col min="3073" max="3073" width="12.875" style="82" bestFit="1" customWidth="1"/>
    <col min="3074" max="3324" width="9" style="82"/>
    <col min="3325" max="3325" width="8.875" style="82" customWidth="1"/>
    <col min="3326" max="3326" width="23.375" style="82" customWidth="1"/>
    <col min="3327" max="3327" width="22.125" style="82" customWidth="1"/>
    <col min="3328" max="3328" width="11.125" style="82" bestFit="1" customWidth="1"/>
    <col min="3329" max="3329" width="12.875" style="82" bestFit="1" customWidth="1"/>
    <col min="3330" max="3580" width="9" style="82"/>
    <col min="3581" max="3581" width="8.875" style="82" customWidth="1"/>
    <col min="3582" max="3582" width="23.375" style="82" customWidth="1"/>
    <col min="3583" max="3583" width="22.125" style="82" customWidth="1"/>
    <col min="3584" max="3584" width="11.125" style="82" bestFit="1" customWidth="1"/>
    <col min="3585" max="3585" width="12.875" style="82" bestFit="1" customWidth="1"/>
    <col min="3586" max="3836" width="9" style="82"/>
    <col min="3837" max="3837" width="8.875" style="82" customWidth="1"/>
    <col min="3838" max="3838" width="23.375" style="82" customWidth="1"/>
    <col min="3839" max="3839" width="22.125" style="82" customWidth="1"/>
    <col min="3840" max="3840" width="11.125" style="82" bestFit="1" customWidth="1"/>
    <col min="3841" max="3841" width="12.875" style="82" bestFit="1" customWidth="1"/>
    <col min="3842" max="4092" width="9" style="82"/>
    <col min="4093" max="4093" width="8.875" style="82" customWidth="1"/>
    <col min="4094" max="4094" width="23.375" style="82" customWidth="1"/>
    <col min="4095" max="4095" width="22.125" style="82" customWidth="1"/>
    <col min="4096" max="4096" width="11.125" style="82" bestFit="1" customWidth="1"/>
    <col min="4097" max="4097" width="12.875" style="82" bestFit="1" customWidth="1"/>
    <col min="4098" max="4348" width="9" style="82"/>
    <col min="4349" max="4349" width="8.875" style="82" customWidth="1"/>
    <col min="4350" max="4350" width="23.375" style="82" customWidth="1"/>
    <col min="4351" max="4351" width="22.125" style="82" customWidth="1"/>
    <col min="4352" max="4352" width="11.125" style="82" bestFit="1" customWidth="1"/>
    <col min="4353" max="4353" width="12.875" style="82" bestFit="1" customWidth="1"/>
    <col min="4354" max="4604" width="9" style="82"/>
    <col min="4605" max="4605" width="8.875" style="82" customWidth="1"/>
    <col min="4606" max="4606" width="23.375" style="82" customWidth="1"/>
    <col min="4607" max="4607" width="22.125" style="82" customWidth="1"/>
    <col min="4608" max="4608" width="11.125" style="82" bestFit="1" customWidth="1"/>
    <col min="4609" max="4609" width="12.875" style="82" bestFit="1" customWidth="1"/>
    <col min="4610" max="4860" width="9" style="82"/>
    <col min="4861" max="4861" width="8.875" style="82" customWidth="1"/>
    <col min="4862" max="4862" width="23.375" style="82" customWidth="1"/>
    <col min="4863" max="4863" width="22.125" style="82" customWidth="1"/>
    <col min="4864" max="4864" width="11.125" style="82" bestFit="1" customWidth="1"/>
    <col min="4865" max="4865" width="12.875" style="82" bestFit="1" customWidth="1"/>
    <col min="4866" max="5116" width="9" style="82"/>
    <col min="5117" max="5117" width="8.875" style="82" customWidth="1"/>
    <col min="5118" max="5118" width="23.375" style="82" customWidth="1"/>
    <col min="5119" max="5119" width="22.125" style="82" customWidth="1"/>
    <col min="5120" max="5120" width="11.125" style="82" bestFit="1" customWidth="1"/>
    <col min="5121" max="5121" width="12.875" style="82" bestFit="1" customWidth="1"/>
    <col min="5122" max="5372" width="9" style="82"/>
    <col min="5373" max="5373" width="8.875" style="82" customWidth="1"/>
    <col min="5374" max="5374" width="23.375" style="82" customWidth="1"/>
    <col min="5375" max="5375" width="22.125" style="82" customWidth="1"/>
    <col min="5376" max="5376" width="11.125" style="82" bestFit="1" customWidth="1"/>
    <col min="5377" max="5377" width="12.875" style="82" bestFit="1" customWidth="1"/>
    <col min="5378" max="5628" width="9" style="82"/>
    <col min="5629" max="5629" width="8.875" style="82" customWidth="1"/>
    <col min="5630" max="5630" width="23.375" style="82" customWidth="1"/>
    <col min="5631" max="5631" width="22.125" style="82" customWidth="1"/>
    <col min="5632" max="5632" width="11.125" style="82" bestFit="1" customWidth="1"/>
    <col min="5633" max="5633" width="12.875" style="82" bestFit="1" customWidth="1"/>
    <col min="5634" max="5884" width="9" style="82"/>
    <col min="5885" max="5885" width="8.875" style="82" customWidth="1"/>
    <col min="5886" max="5886" width="23.375" style="82" customWidth="1"/>
    <col min="5887" max="5887" width="22.125" style="82" customWidth="1"/>
    <col min="5888" max="5888" width="11.125" style="82" bestFit="1" customWidth="1"/>
    <col min="5889" max="5889" width="12.875" style="82" bestFit="1" customWidth="1"/>
    <col min="5890" max="6140" width="9" style="82"/>
    <col min="6141" max="6141" width="8.875" style="82" customWidth="1"/>
    <col min="6142" max="6142" width="23.375" style="82" customWidth="1"/>
    <col min="6143" max="6143" width="22.125" style="82" customWidth="1"/>
    <col min="6144" max="6144" width="11.125" style="82" bestFit="1" customWidth="1"/>
    <col min="6145" max="6145" width="12.875" style="82" bestFit="1" customWidth="1"/>
    <col min="6146" max="6396" width="9" style="82"/>
    <col min="6397" max="6397" width="8.875" style="82" customWidth="1"/>
    <col min="6398" max="6398" width="23.375" style="82" customWidth="1"/>
    <col min="6399" max="6399" width="22.125" style="82" customWidth="1"/>
    <col min="6400" max="6400" width="11.125" style="82" bestFit="1" customWidth="1"/>
    <col min="6401" max="6401" width="12.875" style="82" bestFit="1" customWidth="1"/>
    <col min="6402" max="6652" width="9" style="82"/>
    <col min="6653" max="6653" width="8.875" style="82" customWidth="1"/>
    <col min="6654" max="6654" width="23.375" style="82" customWidth="1"/>
    <col min="6655" max="6655" width="22.125" style="82" customWidth="1"/>
    <col min="6656" max="6656" width="11.125" style="82" bestFit="1" customWidth="1"/>
    <col min="6657" max="6657" width="12.875" style="82" bestFit="1" customWidth="1"/>
    <col min="6658" max="6908" width="9" style="82"/>
    <col min="6909" max="6909" width="8.875" style="82" customWidth="1"/>
    <col min="6910" max="6910" width="23.375" style="82" customWidth="1"/>
    <col min="6911" max="6911" width="22.125" style="82" customWidth="1"/>
    <col min="6912" max="6912" width="11.125" style="82" bestFit="1" customWidth="1"/>
    <col min="6913" max="6913" width="12.875" style="82" bestFit="1" customWidth="1"/>
    <col min="6914" max="7164" width="9" style="82"/>
    <col min="7165" max="7165" width="8.875" style="82" customWidth="1"/>
    <col min="7166" max="7166" width="23.375" style="82" customWidth="1"/>
    <col min="7167" max="7167" width="22.125" style="82" customWidth="1"/>
    <col min="7168" max="7168" width="11.125" style="82" bestFit="1" customWidth="1"/>
    <col min="7169" max="7169" width="12.875" style="82" bestFit="1" customWidth="1"/>
    <col min="7170" max="7420" width="9" style="82"/>
    <col min="7421" max="7421" width="8.875" style="82" customWidth="1"/>
    <col min="7422" max="7422" width="23.375" style="82" customWidth="1"/>
    <col min="7423" max="7423" width="22.125" style="82" customWidth="1"/>
    <col min="7424" max="7424" width="11.125" style="82" bestFit="1" customWidth="1"/>
    <col min="7425" max="7425" width="12.875" style="82" bestFit="1" customWidth="1"/>
    <col min="7426" max="7676" width="9" style="82"/>
    <col min="7677" max="7677" width="8.875" style="82" customWidth="1"/>
    <col min="7678" max="7678" width="23.375" style="82" customWidth="1"/>
    <col min="7679" max="7679" width="22.125" style="82" customWidth="1"/>
    <col min="7680" max="7680" width="11.125" style="82" bestFit="1" customWidth="1"/>
    <col min="7681" max="7681" width="12.875" style="82" bestFit="1" customWidth="1"/>
    <col min="7682" max="7932" width="9" style="82"/>
    <col min="7933" max="7933" width="8.875" style="82" customWidth="1"/>
    <col min="7934" max="7934" width="23.375" style="82" customWidth="1"/>
    <col min="7935" max="7935" width="22.125" style="82" customWidth="1"/>
    <col min="7936" max="7936" width="11.125" style="82" bestFit="1" customWidth="1"/>
    <col min="7937" max="7937" width="12.875" style="82" bestFit="1" customWidth="1"/>
    <col min="7938" max="8188" width="9" style="82"/>
    <col min="8189" max="8189" width="8.875" style="82" customWidth="1"/>
    <col min="8190" max="8190" width="23.375" style="82" customWidth="1"/>
    <col min="8191" max="8191" width="22.125" style="82" customWidth="1"/>
    <col min="8192" max="8192" width="11.125" style="82" bestFit="1" customWidth="1"/>
    <col min="8193" max="8193" width="12.875" style="82" bestFit="1" customWidth="1"/>
    <col min="8194" max="8444" width="9" style="82"/>
    <col min="8445" max="8445" width="8.875" style="82" customWidth="1"/>
    <col min="8446" max="8446" width="23.375" style="82" customWidth="1"/>
    <col min="8447" max="8447" width="22.125" style="82" customWidth="1"/>
    <col min="8448" max="8448" width="11.125" style="82" bestFit="1" customWidth="1"/>
    <col min="8449" max="8449" width="12.875" style="82" bestFit="1" customWidth="1"/>
    <col min="8450" max="8700" width="9" style="82"/>
    <col min="8701" max="8701" width="8.875" style="82" customWidth="1"/>
    <col min="8702" max="8702" width="23.375" style="82" customWidth="1"/>
    <col min="8703" max="8703" width="22.125" style="82" customWidth="1"/>
    <col min="8704" max="8704" width="11.125" style="82" bestFit="1" customWidth="1"/>
    <col min="8705" max="8705" width="12.875" style="82" bestFit="1" customWidth="1"/>
    <col min="8706" max="8956" width="9" style="82"/>
    <col min="8957" max="8957" width="8.875" style="82" customWidth="1"/>
    <col min="8958" max="8958" width="23.375" style="82" customWidth="1"/>
    <col min="8959" max="8959" width="22.125" style="82" customWidth="1"/>
    <col min="8960" max="8960" width="11.125" style="82" bestFit="1" customWidth="1"/>
    <col min="8961" max="8961" width="12.875" style="82" bestFit="1" customWidth="1"/>
    <col min="8962" max="9212" width="9" style="82"/>
    <col min="9213" max="9213" width="8.875" style="82" customWidth="1"/>
    <col min="9214" max="9214" width="23.375" style="82" customWidth="1"/>
    <col min="9215" max="9215" width="22.125" style="82" customWidth="1"/>
    <col min="9216" max="9216" width="11.125" style="82" bestFit="1" customWidth="1"/>
    <col min="9217" max="9217" width="12.875" style="82" bestFit="1" customWidth="1"/>
    <col min="9218" max="9468" width="9" style="82"/>
    <col min="9469" max="9469" width="8.875" style="82" customWidth="1"/>
    <col min="9470" max="9470" width="23.375" style="82" customWidth="1"/>
    <col min="9471" max="9471" width="22.125" style="82" customWidth="1"/>
    <col min="9472" max="9472" width="11.125" style="82" bestFit="1" customWidth="1"/>
    <col min="9473" max="9473" width="12.875" style="82" bestFit="1" customWidth="1"/>
    <col min="9474" max="9724" width="9" style="82"/>
    <col min="9725" max="9725" width="8.875" style="82" customWidth="1"/>
    <col min="9726" max="9726" width="23.375" style="82" customWidth="1"/>
    <col min="9727" max="9727" width="22.125" style="82" customWidth="1"/>
    <col min="9728" max="9728" width="11.125" style="82" bestFit="1" customWidth="1"/>
    <col min="9729" max="9729" width="12.875" style="82" bestFit="1" customWidth="1"/>
    <col min="9730" max="9980" width="9" style="82"/>
    <col min="9981" max="9981" width="8.875" style="82" customWidth="1"/>
    <col min="9982" max="9982" width="23.375" style="82" customWidth="1"/>
    <col min="9983" max="9983" width="22.125" style="82" customWidth="1"/>
    <col min="9984" max="9984" width="11.125" style="82" bestFit="1" customWidth="1"/>
    <col min="9985" max="9985" width="12.875" style="82" bestFit="1" customWidth="1"/>
    <col min="9986" max="10236" width="9" style="82"/>
    <col min="10237" max="10237" width="8.875" style="82" customWidth="1"/>
    <col min="10238" max="10238" width="23.375" style="82" customWidth="1"/>
    <col min="10239" max="10239" width="22.125" style="82" customWidth="1"/>
    <col min="10240" max="10240" width="11.125" style="82" bestFit="1" customWidth="1"/>
    <col min="10241" max="10241" width="12.875" style="82" bestFit="1" customWidth="1"/>
    <col min="10242" max="10492" width="9" style="82"/>
    <col min="10493" max="10493" width="8.875" style="82" customWidth="1"/>
    <col min="10494" max="10494" width="23.375" style="82" customWidth="1"/>
    <col min="10495" max="10495" width="22.125" style="82" customWidth="1"/>
    <col min="10496" max="10496" width="11.125" style="82" bestFit="1" customWidth="1"/>
    <col min="10497" max="10497" width="12.875" style="82" bestFit="1" customWidth="1"/>
    <col min="10498" max="10748" width="9" style="82"/>
    <col min="10749" max="10749" width="8.875" style="82" customWidth="1"/>
    <col min="10750" max="10750" width="23.375" style="82" customWidth="1"/>
    <col min="10751" max="10751" width="22.125" style="82" customWidth="1"/>
    <col min="10752" max="10752" width="11.125" style="82" bestFit="1" customWidth="1"/>
    <col min="10753" max="10753" width="12.875" style="82" bestFit="1" customWidth="1"/>
    <col min="10754" max="11004" width="9" style="82"/>
    <col min="11005" max="11005" width="8.875" style="82" customWidth="1"/>
    <col min="11006" max="11006" width="23.375" style="82" customWidth="1"/>
    <col min="11007" max="11007" width="22.125" style="82" customWidth="1"/>
    <col min="11008" max="11008" width="11.125" style="82" bestFit="1" customWidth="1"/>
    <col min="11009" max="11009" width="12.875" style="82" bestFit="1" customWidth="1"/>
    <col min="11010" max="11260" width="9" style="82"/>
    <col min="11261" max="11261" width="8.875" style="82" customWidth="1"/>
    <col min="11262" max="11262" width="23.375" style="82" customWidth="1"/>
    <col min="11263" max="11263" width="22.125" style="82" customWidth="1"/>
    <col min="11264" max="11264" width="11.125" style="82" bestFit="1" customWidth="1"/>
    <col min="11265" max="11265" width="12.875" style="82" bestFit="1" customWidth="1"/>
    <col min="11266" max="11516" width="9" style="82"/>
    <col min="11517" max="11517" width="8.875" style="82" customWidth="1"/>
    <col min="11518" max="11518" width="23.375" style="82" customWidth="1"/>
    <col min="11519" max="11519" width="22.125" style="82" customWidth="1"/>
    <col min="11520" max="11520" width="11.125" style="82" bestFit="1" customWidth="1"/>
    <col min="11521" max="11521" width="12.875" style="82" bestFit="1" customWidth="1"/>
    <col min="11522" max="11772" width="9" style="82"/>
    <col min="11773" max="11773" width="8.875" style="82" customWidth="1"/>
    <col min="11774" max="11774" width="23.375" style="82" customWidth="1"/>
    <col min="11775" max="11775" width="22.125" style="82" customWidth="1"/>
    <col min="11776" max="11776" width="11.125" style="82" bestFit="1" customWidth="1"/>
    <col min="11777" max="11777" width="12.875" style="82" bestFit="1" customWidth="1"/>
    <col min="11778" max="12028" width="9" style="82"/>
    <col min="12029" max="12029" width="8.875" style="82" customWidth="1"/>
    <col min="12030" max="12030" width="23.375" style="82" customWidth="1"/>
    <col min="12031" max="12031" width="22.125" style="82" customWidth="1"/>
    <col min="12032" max="12032" width="11.125" style="82" bestFit="1" customWidth="1"/>
    <col min="12033" max="12033" width="12.875" style="82" bestFit="1" customWidth="1"/>
    <col min="12034" max="12284" width="9" style="82"/>
    <col min="12285" max="12285" width="8.875" style="82" customWidth="1"/>
    <col min="12286" max="12286" width="23.375" style="82" customWidth="1"/>
    <col min="12287" max="12287" width="22.125" style="82" customWidth="1"/>
    <col min="12288" max="12288" width="11.125" style="82" bestFit="1" customWidth="1"/>
    <col min="12289" max="12289" width="12.875" style="82" bestFit="1" customWidth="1"/>
    <col min="12290" max="12540" width="9" style="82"/>
    <col min="12541" max="12541" width="8.875" style="82" customWidth="1"/>
    <col min="12542" max="12542" width="23.375" style="82" customWidth="1"/>
    <col min="12543" max="12543" width="22.125" style="82" customWidth="1"/>
    <col min="12544" max="12544" width="11.125" style="82" bestFit="1" customWidth="1"/>
    <col min="12545" max="12545" width="12.875" style="82" bestFit="1" customWidth="1"/>
    <col min="12546" max="12796" width="9" style="82"/>
    <col min="12797" max="12797" width="8.875" style="82" customWidth="1"/>
    <col min="12798" max="12798" width="23.375" style="82" customWidth="1"/>
    <col min="12799" max="12799" width="22.125" style="82" customWidth="1"/>
    <col min="12800" max="12800" width="11.125" style="82" bestFit="1" customWidth="1"/>
    <col min="12801" max="12801" width="12.875" style="82" bestFit="1" customWidth="1"/>
    <col min="12802" max="13052" width="9" style="82"/>
    <col min="13053" max="13053" width="8.875" style="82" customWidth="1"/>
    <col min="13054" max="13054" width="23.375" style="82" customWidth="1"/>
    <col min="13055" max="13055" width="22.125" style="82" customWidth="1"/>
    <col min="13056" max="13056" width="11.125" style="82" bestFit="1" customWidth="1"/>
    <col min="13057" max="13057" width="12.875" style="82" bestFit="1" customWidth="1"/>
    <col min="13058" max="13308" width="9" style="82"/>
    <col min="13309" max="13309" width="8.875" style="82" customWidth="1"/>
    <col min="13310" max="13310" width="23.375" style="82" customWidth="1"/>
    <col min="13311" max="13311" width="22.125" style="82" customWidth="1"/>
    <col min="13312" max="13312" width="11.125" style="82" bestFit="1" customWidth="1"/>
    <col min="13313" max="13313" width="12.875" style="82" bestFit="1" customWidth="1"/>
    <col min="13314" max="13564" width="9" style="82"/>
    <col min="13565" max="13565" width="8.875" style="82" customWidth="1"/>
    <col min="13566" max="13566" width="23.375" style="82" customWidth="1"/>
    <col min="13567" max="13567" width="22.125" style="82" customWidth="1"/>
    <col min="13568" max="13568" width="11.125" style="82" bestFit="1" customWidth="1"/>
    <col min="13569" max="13569" width="12.875" style="82" bestFit="1" customWidth="1"/>
    <col min="13570" max="13820" width="9" style="82"/>
    <col min="13821" max="13821" width="8.875" style="82" customWidth="1"/>
    <col min="13822" max="13822" width="23.375" style="82" customWidth="1"/>
    <col min="13823" max="13823" width="22.125" style="82" customWidth="1"/>
    <col min="13824" max="13824" width="11.125" style="82" bestFit="1" customWidth="1"/>
    <col min="13825" max="13825" width="12.875" style="82" bestFit="1" customWidth="1"/>
    <col min="13826" max="14076" width="9" style="82"/>
    <col min="14077" max="14077" width="8.875" style="82" customWidth="1"/>
    <col min="14078" max="14078" width="23.375" style="82" customWidth="1"/>
    <col min="14079" max="14079" width="22.125" style="82" customWidth="1"/>
    <col min="14080" max="14080" width="11.125" style="82" bestFit="1" customWidth="1"/>
    <col min="14081" max="14081" width="12.875" style="82" bestFit="1" customWidth="1"/>
    <col min="14082" max="14332" width="9" style="82"/>
    <col min="14333" max="14333" width="8.875" style="82" customWidth="1"/>
    <col min="14334" max="14334" width="23.375" style="82" customWidth="1"/>
    <col min="14335" max="14335" width="22.125" style="82" customWidth="1"/>
    <col min="14336" max="14336" width="11.125" style="82" bestFit="1" customWidth="1"/>
    <col min="14337" max="14337" width="12.875" style="82" bestFit="1" customWidth="1"/>
    <col min="14338" max="14588" width="9" style="82"/>
    <col min="14589" max="14589" width="8.875" style="82" customWidth="1"/>
    <col min="14590" max="14590" width="23.375" style="82" customWidth="1"/>
    <col min="14591" max="14591" width="22.125" style="82" customWidth="1"/>
    <col min="14592" max="14592" width="11.125" style="82" bestFit="1" customWidth="1"/>
    <col min="14593" max="14593" width="12.875" style="82" bestFit="1" customWidth="1"/>
    <col min="14594" max="14844" width="9" style="82"/>
    <col min="14845" max="14845" width="8.875" style="82" customWidth="1"/>
    <col min="14846" max="14846" width="23.375" style="82" customWidth="1"/>
    <col min="14847" max="14847" width="22.125" style="82" customWidth="1"/>
    <col min="14848" max="14848" width="11.125" style="82" bestFit="1" customWidth="1"/>
    <col min="14849" max="14849" width="12.875" style="82" bestFit="1" customWidth="1"/>
    <col min="14850" max="15100" width="9" style="82"/>
    <col min="15101" max="15101" width="8.875" style="82" customWidth="1"/>
    <col min="15102" max="15102" width="23.375" style="82" customWidth="1"/>
    <col min="15103" max="15103" width="22.125" style="82" customWidth="1"/>
    <col min="15104" max="15104" width="11.125" style="82" bestFit="1" customWidth="1"/>
    <col min="15105" max="15105" width="12.875" style="82" bestFit="1" customWidth="1"/>
    <col min="15106" max="15356" width="9" style="82"/>
    <col min="15357" max="15357" width="8.875" style="82" customWidth="1"/>
    <col min="15358" max="15358" width="23.375" style="82" customWidth="1"/>
    <col min="15359" max="15359" width="22.125" style="82" customWidth="1"/>
    <col min="15360" max="15360" width="11.125" style="82" bestFit="1" customWidth="1"/>
    <col min="15361" max="15361" width="12.875" style="82" bestFit="1" customWidth="1"/>
    <col min="15362" max="15612" width="9" style="82"/>
    <col min="15613" max="15613" width="8.875" style="82" customWidth="1"/>
    <col min="15614" max="15614" width="23.375" style="82" customWidth="1"/>
    <col min="15615" max="15615" width="22.125" style="82" customWidth="1"/>
    <col min="15616" max="15616" width="11.125" style="82" bestFit="1" customWidth="1"/>
    <col min="15617" max="15617" width="12.875" style="82" bestFit="1" customWidth="1"/>
    <col min="15618" max="15868" width="9" style="82"/>
    <col min="15869" max="15869" width="8.875" style="82" customWidth="1"/>
    <col min="15870" max="15870" width="23.375" style="82" customWidth="1"/>
    <col min="15871" max="15871" width="22.125" style="82" customWidth="1"/>
    <col min="15872" max="15872" width="11.125" style="82" bestFit="1" customWidth="1"/>
    <col min="15873" max="15873" width="12.875" style="82" bestFit="1" customWidth="1"/>
    <col min="15874" max="16124" width="9" style="82"/>
    <col min="16125" max="16125" width="8.875" style="82" customWidth="1"/>
    <col min="16126" max="16126" width="23.375" style="82" customWidth="1"/>
    <col min="16127" max="16127" width="22.125" style="82" customWidth="1"/>
    <col min="16128" max="16128" width="11.125" style="82" bestFit="1" customWidth="1"/>
    <col min="16129" max="16129" width="12.875" style="82" bestFit="1" customWidth="1"/>
    <col min="16130" max="16384" width="9" style="82"/>
  </cols>
  <sheetData>
    <row r="1" spans="1:6" ht="20.25">
      <c r="A1" s="268" t="s">
        <v>536</v>
      </c>
      <c r="B1" s="268"/>
      <c r="C1" s="268"/>
      <c r="D1" s="268"/>
      <c r="E1" s="268"/>
      <c r="F1" s="268"/>
    </row>
    <row r="3" spans="1:6" ht="20.100000000000001" customHeight="1">
      <c r="A3" s="120" t="s">
        <v>535</v>
      </c>
      <c r="B3" s="120" t="s">
        <v>534</v>
      </c>
      <c r="C3" s="120" t="s">
        <v>533</v>
      </c>
      <c r="D3" s="120" t="s">
        <v>532</v>
      </c>
      <c r="E3" s="119" t="s">
        <v>531</v>
      </c>
      <c r="F3" s="119" t="s">
        <v>477</v>
      </c>
    </row>
    <row r="4" spans="1:6" ht="20.100000000000001" customHeight="1">
      <c r="A4" s="115">
        <v>4934</v>
      </c>
      <c r="B4" s="118" t="s">
        <v>530</v>
      </c>
      <c r="C4" s="117" t="s">
        <v>529</v>
      </c>
      <c r="D4" s="116">
        <v>57330</v>
      </c>
      <c r="E4" s="115"/>
      <c r="F4" s="115"/>
    </row>
    <row r="5" spans="1:6" ht="20.100000000000001" customHeight="1">
      <c r="A5" s="115">
        <v>4934</v>
      </c>
      <c r="B5" s="118" t="s">
        <v>528</v>
      </c>
      <c r="C5" s="117" t="s">
        <v>527</v>
      </c>
      <c r="D5" s="116">
        <v>10000</v>
      </c>
      <c r="E5" s="115"/>
      <c r="F5" s="115"/>
    </row>
    <row r="6" spans="1:6" ht="20.100000000000001" customHeight="1">
      <c r="A6" s="115">
        <v>4934</v>
      </c>
      <c r="B6" s="118" t="s">
        <v>526</v>
      </c>
      <c r="C6" s="117" t="s">
        <v>525</v>
      </c>
      <c r="D6" s="116">
        <v>42000</v>
      </c>
      <c r="E6" s="115"/>
      <c r="F6" s="115"/>
    </row>
    <row r="7" spans="1:6" ht="20.100000000000001" customHeight="1">
      <c r="A7" s="115">
        <v>4934</v>
      </c>
      <c r="B7" s="118" t="s">
        <v>524</v>
      </c>
      <c r="C7" s="117" t="s">
        <v>523</v>
      </c>
      <c r="D7" s="116">
        <v>36630</v>
      </c>
      <c r="E7" s="115"/>
      <c r="F7" s="115"/>
    </row>
    <row r="8" spans="1:6" ht="20.100000000000001" customHeight="1">
      <c r="A8" s="115">
        <v>4934</v>
      </c>
      <c r="B8" s="118" t="s">
        <v>522</v>
      </c>
      <c r="C8" s="117" t="s">
        <v>521</v>
      </c>
      <c r="D8" s="116">
        <v>330000</v>
      </c>
      <c r="E8" s="115"/>
      <c r="F8" s="115"/>
    </row>
    <row r="9" spans="1:6" ht="20.100000000000001" customHeight="1">
      <c r="A9" s="115">
        <v>4934</v>
      </c>
      <c r="B9" s="118" t="s">
        <v>520</v>
      </c>
      <c r="C9" s="117" t="s">
        <v>519</v>
      </c>
      <c r="D9" s="116">
        <v>33000</v>
      </c>
      <c r="E9" s="115"/>
      <c r="F9" s="115"/>
    </row>
    <row r="10" spans="1:6" ht="20.100000000000001" customHeight="1">
      <c r="A10" s="115">
        <v>4934</v>
      </c>
      <c r="B10" s="118" t="s">
        <v>518</v>
      </c>
      <c r="C10" s="117" t="s">
        <v>517</v>
      </c>
      <c r="D10" s="116">
        <v>30600</v>
      </c>
      <c r="E10" s="115"/>
      <c r="F10" s="115"/>
    </row>
    <row r="11" spans="1:6" ht="20.100000000000001" customHeight="1">
      <c r="A11" s="115">
        <v>4934</v>
      </c>
      <c r="B11" s="118" t="s">
        <v>516</v>
      </c>
      <c r="C11" s="117" t="s">
        <v>515</v>
      </c>
      <c r="D11" s="116">
        <v>10300</v>
      </c>
      <c r="E11" s="115"/>
      <c r="F11" s="115"/>
    </row>
    <row r="12" spans="1:6" ht="20.100000000000001" customHeight="1">
      <c r="A12" s="115">
        <v>4934</v>
      </c>
      <c r="B12" s="118" t="s">
        <v>514</v>
      </c>
      <c r="C12" s="117" t="s">
        <v>513</v>
      </c>
      <c r="D12" s="116">
        <v>14000</v>
      </c>
      <c r="E12" s="115"/>
      <c r="F12" s="115"/>
    </row>
    <row r="13" spans="1:6" ht="20.100000000000001" customHeight="1">
      <c r="A13" s="115">
        <v>4934</v>
      </c>
      <c r="B13" s="118" t="s">
        <v>512</v>
      </c>
      <c r="C13" s="117" t="s">
        <v>511</v>
      </c>
      <c r="D13" s="116">
        <v>15000</v>
      </c>
      <c r="E13" s="115"/>
      <c r="F13" s="115"/>
    </row>
    <row r="14" spans="1:6" ht="20.100000000000001" customHeight="1">
      <c r="A14" s="115">
        <v>4934</v>
      </c>
      <c r="B14" s="118" t="s">
        <v>510</v>
      </c>
      <c r="C14" s="117" t="s">
        <v>509</v>
      </c>
      <c r="D14" s="116">
        <v>49000</v>
      </c>
      <c r="E14" s="115"/>
      <c r="F14" s="115"/>
    </row>
  </sheetData>
  <mergeCells count="1">
    <mergeCell ref="A1:F1"/>
  </mergeCells>
  <phoneticPr fontId="4" type="noConversion"/>
  <pageMargins left="0.75" right="0.75" top="1" bottom="1" header="0.5" footer="0.5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25"/>
  <sheetViews>
    <sheetView showGridLines="0" workbookViewId="0">
      <selection activeCell="I4" sqref="I4"/>
    </sheetView>
  </sheetViews>
  <sheetFormatPr defaultRowHeight="16.5"/>
  <cols>
    <col min="1" max="1" width="11.25" customWidth="1"/>
    <col min="2" max="2" width="8.25" customWidth="1"/>
    <col min="3" max="3" width="9.25" customWidth="1"/>
    <col min="4" max="4" width="8.25" customWidth="1"/>
    <col min="5" max="5" width="6.125" customWidth="1"/>
    <col min="6" max="6" width="8" customWidth="1"/>
    <col min="7" max="7" width="9.25" customWidth="1"/>
    <col min="8" max="8" width="10.75" customWidth="1"/>
    <col min="9" max="9" width="9.875" customWidth="1"/>
    <col min="10" max="11" width="9.125" customWidth="1"/>
  </cols>
  <sheetData>
    <row r="1" spans="1:9" ht="20.25">
      <c r="A1" s="269" t="s">
        <v>564</v>
      </c>
      <c r="B1" s="269"/>
      <c r="C1" s="269"/>
      <c r="D1" s="269"/>
      <c r="E1" s="269"/>
      <c r="F1" s="269"/>
      <c r="G1" s="269"/>
      <c r="H1" s="269"/>
      <c r="I1" s="269"/>
    </row>
    <row r="3" spans="1:9">
      <c r="A3" s="127" t="s">
        <v>563</v>
      </c>
      <c r="B3" s="127" t="s">
        <v>562</v>
      </c>
      <c r="C3" s="127" t="s">
        <v>561</v>
      </c>
      <c r="D3" s="127" t="s">
        <v>138</v>
      </c>
      <c r="E3" s="127" t="s">
        <v>560</v>
      </c>
      <c r="F3" s="127" t="s">
        <v>559</v>
      </c>
      <c r="G3" s="127" t="s">
        <v>558</v>
      </c>
      <c r="H3" s="127" t="s">
        <v>557</v>
      </c>
      <c r="I3" s="127" t="s">
        <v>556</v>
      </c>
    </row>
    <row r="4" spans="1:9">
      <c r="A4" s="126">
        <v>39540</v>
      </c>
      <c r="B4" s="125">
        <f t="shared" ref="B4:B23" si="0">MONTH(A4)</f>
        <v>4</v>
      </c>
      <c r="C4" s="124" t="s">
        <v>555</v>
      </c>
      <c r="D4" s="123"/>
      <c r="E4" s="123">
        <v>48</v>
      </c>
      <c r="F4" s="123"/>
      <c r="G4" s="123"/>
      <c r="H4" s="122" t="s">
        <v>541</v>
      </c>
      <c r="I4" s="122" t="s">
        <v>549</v>
      </c>
    </row>
    <row r="5" spans="1:9">
      <c r="A5" s="126">
        <v>39542</v>
      </c>
      <c r="B5" s="125">
        <f t="shared" si="0"/>
        <v>4</v>
      </c>
      <c r="C5" s="124" t="s">
        <v>548</v>
      </c>
      <c r="D5" s="123"/>
      <c r="E5" s="123">
        <v>24</v>
      </c>
      <c r="F5" s="123"/>
      <c r="G5" s="123"/>
      <c r="H5" s="122" t="s">
        <v>538</v>
      </c>
      <c r="I5" s="122" t="s">
        <v>537</v>
      </c>
    </row>
    <row r="6" spans="1:9">
      <c r="A6" s="126">
        <v>39549</v>
      </c>
      <c r="B6" s="125">
        <f t="shared" si="0"/>
        <v>4</v>
      </c>
      <c r="C6" s="124" t="s">
        <v>545</v>
      </c>
      <c r="D6" s="123"/>
      <c r="E6" s="123">
        <v>24</v>
      </c>
      <c r="F6" s="123"/>
      <c r="G6" s="123"/>
      <c r="H6" s="122" t="s">
        <v>547</v>
      </c>
      <c r="I6" s="122" t="s">
        <v>537</v>
      </c>
    </row>
    <row r="7" spans="1:9">
      <c r="A7" s="126">
        <v>39551</v>
      </c>
      <c r="B7" s="125">
        <f t="shared" si="0"/>
        <v>4</v>
      </c>
      <c r="C7" s="124" t="s">
        <v>552</v>
      </c>
      <c r="D7" s="123"/>
      <c r="E7" s="123">
        <v>28</v>
      </c>
      <c r="F7" s="123"/>
      <c r="G7" s="123"/>
      <c r="H7" s="122" t="s">
        <v>547</v>
      </c>
      <c r="I7" s="122" t="s">
        <v>540</v>
      </c>
    </row>
    <row r="8" spans="1:9">
      <c r="A8" s="126">
        <v>39553</v>
      </c>
      <c r="B8" s="125">
        <f t="shared" si="0"/>
        <v>4</v>
      </c>
      <c r="C8" s="124" t="s">
        <v>555</v>
      </c>
      <c r="D8" s="123"/>
      <c r="E8" s="123">
        <v>28</v>
      </c>
      <c r="F8" s="123"/>
      <c r="G8" s="123"/>
      <c r="H8" s="122" t="s">
        <v>543</v>
      </c>
      <c r="I8" s="122" t="s">
        <v>537</v>
      </c>
    </row>
    <row r="9" spans="1:9">
      <c r="A9" s="126">
        <v>39558</v>
      </c>
      <c r="B9" s="125">
        <f t="shared" si="0"/>
        <v>4</v>
      </c>
      <c r="C9" s="124" t="s">
        <v>548</v>
      </c>
      <c r="D9" s="123"/>
      <c r="E9" s="123">
        <v>12</v>
      </c>
      <c r="F9" s="123"/>
      <c r="G9" s="123"/>
      <c r="H9" s="122" t="s">
        <v>541</v>
      </c>
      <c r="I9" s="122" t="s">
        <v>537</v>
      </c>
    </row>
    <row r="10" spans="1:9">
      <c r="A10" s="126">
        <v>39571</v>
      </c>
      <c r="B10" s="125">
        <f t="shared" si="0"/>
        <v>5</v>
      </c>
      <c r="C10" s="124" t="s">
        <v>554</v>
      </c>
      <c r="D10" s="123"/>
      <c r="E10" s="123">
        <v>12</v>
      </c>
      <c r="F10" s="123"/>
      <c r="G10" s="123"/>
      <c r="H10" s="122" t="s">
        <v>547</v>
      </c>
      <c r="I10" s="122" t="s">
        <v>540</v>
      </c>
    </row>
    <row r="11" spans="1:9">
      <c r="A11" s="126">
        <v>39607</v>
      </c>
      <c r="B11" s="125">
        <f t="shared" si="0"/>
        <v>6</v>
      </c>
      <c r="C11" s="124" t="s">
        <v>553</v>
      </c>
      <c r="D11" s="123"/>
      <c r="E11" s="123">
        <v>12</v>
      </c>
      <c r="F11" s="123"/>
      <c r="G11" s="123"/>
      <c r="H11" s="122" t="s">
        <v>547</v>
      </c>
      <c r="I11" s="122" t="s">
        <v>540</v>
      </c>
    </row>
    <row r="12" spans="1:9">
      <c r="A12" s="126">
        <v>39577</v>
      </c>
      <c r="B12" s="125">
        <f t="shared" si="0"/>
        <v>5</v>
      </c>
      <c r="C12" s="124" t="s">
        <v>552</v>
      </c>
      <c r="D12" s="123"/>
      <c r="E12" s="123">
        <v>9</v>
      </c>
      <c r="F12" s="123"/>
      <c r="G12" s="123"/>
      <c r="H12" s="122" t="s">
        <v>547</v>
      </c>
      <c r="I12" s="122" t="s">
        <v>537</v>
      </c>
    </row>
    <row r="13" spans="1:9">
      <c r="A13" s="126">
        <v>39582</v>
      </c>
      <c r="B13" s="125">
        <f t="shared" si="0"/>
        <v>5</v>
      </c>
      <c r="C13" s="124" t="s">
        <v>552</v>
      </c>
      <c r="D13" s="123"/>
      <c r="E13" s="123">
        <v>12</v>
      </c>
      <c r="F13" s="123"/>
      <c r="G13" s="123"/>
      <c r="H13" s="122" t="s">
        <v>541</v>
      </c>
      <c r="I13" s="122" t="s">
        <v>551</v>
      </c>
    </row>
    <row r="14" spans="1:9">
      <c r="A14" s="126">
        <v>39586</v>
      </c>
      <c r="B14" s="125">
        <f t="shared" si="0"/>
        <v>5</v>
      </c>
      <c r="C14" s="124" t="s">
        <v>539</v>
      </c>
      <c r="D14" s="123"/>
      <c r="E14" s="123">
        <v>24</v>
      </c>
      <c r="F14" s="123"/>
      <c r="G14" s="123"/>
      <c r="H14" s="122" t="s">
        <v>543</v>
      </c>
      <c r="I14" s="122" t="s">
        <v>549</v>
      </c>
    </row>
    <row r="15" spans="1:9">
      <c r="A15" s="126">
        <v>39587</v>
      </c>
      <c r="B15" s="125">
        <f t="shared" si="0"/>
        <v>5</v>
      </c>
      <c r="C15" s="124" t="s">
        <v>550</v>
      </c>
      <c r="D15" s="123"/>
      <c r="E15" s="123">
        <v>24</v>
      </c>
      <c r="F15" s="123"/>
      <c r="G15" s="123"/>
      <c r="H15" s="122" t="s">
        <v>541</v>
      </c>
      <c r="I15" s="122" t="s">
        <v>549</v>
      </c>
    </row>
    <row r="16" spans="1:9">
      <c r="A16" s="126">
        <v>39588</v>
      </c>
      <c r="B16" s="125">
        <f t="shared" si="0"/>
        <v>5</v>
      </c>
      <c r="C16" s="124" t="s">
        <v>548</v>
      </c>
      <c r="D16" s="123"/>
      <c r="E16" s="123">
        <v>24</v>
      </c>
      <c r="F16" s="123"/>
      <c r="G16" s="123"/>
      <c r="H16" s="122" t="s">
        <v>547</v>
      </c>
      <c r="I16" s="122" t="s">
        <v>537</v>
      </c>
    </row>
    <row r="17" spans="1:9">
      <c r="A17" s="126">
        <v>39604</v>
      </c>
      <c r="B17" s="125">
        <f t="shared" si="0"/>
        <v>6</v>
      </c>
      <c r="C17" s="124" t="s">
        <v>545</v>
      </c>
      <c r="D17" s="123"/>
      <c r="E17" s="123">
        <v>24</v>
      </c>
      <c r="F17" s="123"/>
      <c r="G17" s="123"/>
      <c r="H17" s="122" t="s">
        <v>547</v>
      </c>
      <c r="I17" s="122" t="s">
        <v>537</v>
      </c>
    </row>
    <row r="18" spans="1:9">
      <c r="A18" s="126">
        <v>39607</v>
      </c>
      <c r="B18" s="125">
        <f t="shared" si="0"/>
        <v>6</v>
      </c>
      <c r="C18" s="124" t="s">
        <v>546</v>
      </c>
      <c r="D18" s="123"/>
      <c r="E18" s="123">
        <v>24</v>
      </c>
      <c r="F18" s="123"/>
      <c r="G18" s="123"/>
      <c r="H18" s="122" t="s">
        <v>538</v>
      </c>
      <c r="I18" s="122" t="s">
        <v>537</v>
      </c>
    </row>
    <row r="19" spans="1:9">
      <c r="A19" s="126">
        <v>39609</v>
      </c>
      <c r="B19" s="125">
        <f t="shared" si="0"/>
        <v>6</v>
      </c>
      <c r="C19" s="124" t="s">
        <v>539</v>
      </c>
      <c r="D19" s="123"/>
      <c r="E19" s="123">
        <v>24</v>
      </c>
      <c r="F19" s="123"/>
      <c r="G19" s="123"/>
      <c r="H19" s="122" t="s">
        <v>543</v>
      </c>
      <c r="I19" s="122" t="s">
        <v>537</v>
      </c>
    </row>
    <row r="20" spans="1:9">
      <c r="A20" s="126">
        <v>39614</v>
      </c>
      <c r="B20" s="125">
        <f t="shared" si="0"/>
        <v>6</v>
      </c>
      <c r="C20" s="124" t="s">
        <v>545</v>
      </c>
      <c r="D20" s="123"/>
      <c r="E20" s="123">
        <v>9</v>
      </c>
      <c r="F20" s="123"/>
      <c r="G20" s="123"/>
      <c r="H20" s="122" t="s">
        <v>543</v>
      </c>
      <c r="I20" s="122" t="s">
        <v>537</v>
      </c>
    </row>
    <row r="21" spans="1:9">
      <c r="A21" s="126">
        <v>39586</v>
      </c>
      <c r="B21" s="125">
        <f t="shared" si="0"/>
        <v>5</v>
      </c>
      <c r="C21" s="124" t="s">
        <v>544</v>
      </c>
      <c r="D21" s="123"/>
      <c r="E21" s="123">
        <v>14</v>
      </c>
      <c r="F21" s="123"/>
      <c r="G21" s="123"/>
      <c r="H21" s="122" t="s">
        <v>543</v>
      </c>
      <c r="I21" s="122" t="s">
        <v>540</v>
      </c>
    </row>
    <row r="22" spans="1:9">
      <c r="A22" s="126">
        <v>39619</v>
      </c>
      <c r="B22" s="125">
        <f t="shared" si="0"/>
        <v>6</v>
      </c>
      <c r="C22" s="124" t="s">
        <v>542</v>
      </c>
      <c r="D22" s="123"/>
      <c r="E22" s="123">
        <v>9</v>
      </c>
      <c r="F22" s="123"/>
      <c r="G22" s="123"/>
      <c r="H22" s="122" t="s">
        <v>541</v>
      </c>
      <c r="I22" s="122" t="s">
        <v>540</v>
      </c>
    </row>
    <row r="23" spans="1:9">
      <c r="A23" s="126">
        <v>39624</v>
      </c>
      <c r="B23" s="125">
        <f t="shared" si="0"/>
        <v>6</v>
      </c>
      <c r="C23" s="124" t="s">
        <v>539</v>
      </c>
      <c r="D23" s="123"/>
      <c r="E23" s="123">
        <v>15</v>
      </c>
      <c r="F23" s="123"/>
      <c r="G23" s="123"/>
      <c r="H23" s="122" t="s">
        <v>538</v>
      </c>
      <c r="I23" s="122" t="s">
        <v>537</v>
      </c>
    </row>
    <row r="24" spans="1:9" ht="17.25" thickBot="1"/>
    <row r="25" spans="1:9">
      <c r="A25" s="121"/>
      <c r="B25" s="121"/>
      <c r="C25" s="121"/>
      <c r="D25" s="121"/>
      <c r="E25" s="121"/>
      <c r="F25" s="121"/>
      <c r="G25" s="121"/>
      <c r="H25" s="121"/>
      <c r="I25" s="121"/>
    </row>
  </sheetData>
  <mergeCells count="1">
    <mergeCell ref="A1:I1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verticalDpi="0" r:id="rId1"/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"/>
  <sheetViews>
    <sheetView showGridLines="0" workbookViewId="0">
      <selection activeCell="B9" sqref="B9"/>
    </sheetView>
  </sheetViews>
  <sheetFormatPr defaultRowHeight="16.5"/>
  <cols>
    <col min="1" max="1" width="11.875" customWidth="1"/>
    <col min="2" max="5" width="10.625" customWidth="1"/>
  </cols>
  <sheetData>
    <row r="2" spans="1:5" ht="17.25">
      <c r="A2" s="270" t="s">
        <v>572</v>
      </c>
      <c r="B2" s="270"/>
      <c r="C2" s="270"/>
      <c r="D2" s="270"/>
      <c r="E2" s="270"/>
    </row>
    <row r="3" spans="1:5" ht="17.25" thickBot="1"/>
    <row r="4" spans="1:5" ht="33.75" thickBot="1">
      <c r="A4" s="137" t="s">
        <v>571</v>
      </c>
      <c r="B4" s="136" t="s">
        <v>570</v>
      </c>
      <c r="C4" s="135" t="s">
        <v>569</v>
      </c>
      <c r="D4" s="135" t="s">
        <v>568</v>
      </c>
      <c r="E4" s="134" t="s">
        <v>567</v>
      </c>
    </row>
    <row r="5" spans="1:5" ht="27" customHeight="1">
      <c r="A5" s="133" t="s">
        <v>566</v>
      </c>
      <c r="B5" s="132"/>
      <c r="C5" s="132"/>
      <c r="D5" s="132"/>
      <c r="E5" s="131"/>
    </row>
    <row r="6" spans="1:5" ht="27" customHeight="1" thickBot="1">
      <c r="A6" s="130" t="s">
        <v>565</v>
      </c>
      <c r="B6" s="129"/>
      <c r="C6" s="129"/>
      <c r="D6" s="129"/>
      <c r="E6" s="128"/>
    </row>
  </sheetData>
  <mergeCells count="1">
    <mergeCell ref="A2:E2"/>
  </mergeCells>
  <phoneticPr fontId="4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"/>
  <sheetViews>
    <sheetView workbookViewId="0">
      <selection activeCell="I18" sqref="I18"/>
    </sheetView>
  </sheetViews>
  <sheetFormatPr defaultRowHeight="16.5"/>
  <cols>
    <col min="2" max="5" width="9" customWidth="1"/>
  </cols>
  <sheetData>
    <row r="2" spans="2:5" ht="21" customHeight="1">
      <c r="B2" t="s">
        <v>15</v>
      </c>
      <c r="C2" t="s">
        <v>16</v>
      </c>
      <c r="D2" t="s">
        <v>17</v>
      </c>
      <c r="E2" t="s">
        <v>18</v>
      </c>
    </row>
    <row r="3" spans="2:5" ht="32.25" customHeight="1"/>
  </sheetData>
  <phoneticPr fontId="4" type="noConversion"/>
  <pageMargins left="0.7" right="0.7" top="0.75" bottom="0.75" header="0.3" footer="0.3"/>
  <pageSetup paperSize="9" orientation="portrait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showGridLines="0" zoomScaleNormal="100" workbookViewId="0">
      <selection activeCell="E23" sqref="E23"/>
    </sheetView>
  </sheetViews>
  <sheetFormatPr defaultRowHeight="16.5"/>
  <cols>
    <col min="1" max="1" width="11.875" customWidth="1"/>
    <col min="2" max="5" width="10.625" customWidth="1"/>
  </cols>
  <sheetData>
    <row r="2" spans="1:5" ht="17.25">
      <c r="A2" s="270" t="s">
        <v>577</v>
      </c>
      <c r="B2" s="270"/>
      <c r="C2" s="270"/>
      <c r="D2" s="270"/>
      <c r="E2" s="270"/>
    </row>
    <row r="3" spans="1:5" ht="17.25" thickBot="1"/>
    <row r="4" spans="1:5" ht="33">
      <c r="A4" s="165" t="s">
        <v>571</v>
      </c>
      <c r="B4" s="164" t="s">
        <v>570</v>
      </c>
      <c r="C4" s="164" t="s">
        <v>569</v>
      </c>
      <c r="D4" s="163" t="s">
        <v>568</v>
      </c>
      <c r="E4" s="162" t="s">
        <v>567</v>
      </c>
    </row>
    <row r="5" spans="1:5">
      <c r="A5" s="161">
        <v>4</v>
      </c>
      <c r="B5" s="160"/>
      <c r="C5" s="160"/>
      <c r="D5" s="160"/>
      <c r="E5" s="159"/>
    </row>
    <row r="6" spans="1:5">
      <c r="A6" s="161">
        <v>5</v>
      </c>
      <c r="B6" s="160"/>
      <c r="C6" s="160"/>
      <c r="D6" s="160"/>
      <c r="E6" s="159"/>
    </row>
    <row r="7" spans="1:5" ht="17.25" thickBot="1">
      <c r="A7" s="158">
        <v>6</v>
      </c>
      <c r="B7" s="157"/>
      <c r="C7" s="157"/>
      <c r="D7" s="157"/>
      <c r="E7" s="156"/>
    </row>
    <row r="8" spans="1:5">
      <c r="A8" s="155" t="s">
        <v>566</v>
      </c>
      <c r="B8" s="154">
        <f>SUM(B5:B7)</f>
        <v>0</v>
      </c>
      <c r="C8" s="154">
        <f>SUM(C5:C7)</f>
        <v>0</v>
      </c>
      <c r="D8" s="154">
        <f>SUM(D5:D7)</f>
        <v>0</v>
      </c>
      <c r="E8" s="153">
        <f>SUM(E5:E7)</f>
        <v>0</v>
      </c>
    </row>
    <row r="9" spans="1:5" ht="17.25" thickBot="1">
      <c r="A9" s="152" t="s">
        <v>565</v>
      </c>
      <c r="B9" s="151"/>
      <c r="C9" s="151"/>
      <c r="D9" s="151"/>
      <c r="E9" s="150"/>
    </row>
    <row r="11" spans="1:5" ht="17.25">
      <c r="A11" s="270" t="s">
        <v>576</v>
      </c>
      <c r="B11" s="270"/>
      <c r="C11" s="270"/>
      <c r="D11" s="270"/>
      <c r="E11" s="270"/>
    </row>
    <row r="12" spans="1:5" ht="17.25" thickBot="1"/>
    <row r="13" spans="1:5">
      <c r="A13" s="271" t="s">
        <v>559</v>
      </c>
      <c r="B13" s="272"/>
      <c r="C13" s="272"/>
      <c r="D13" s="149" t="s">
        <v>575</v>
      </c>
      <c r="E13" s="148" t="s">
        <v>574</v>
      </c>
    </row>
    <row r="14" spans="1:5">
      <c r="A14" s="147">
        <v>0</v>
      </c>
      <c r="B14" s="30" t="s">
        <v>573</v>
      </c>
      <c r="C14" s="146">
        <v>2500</v>
      </c>
      <c r="D14" s="59"/>
      <c r="E14" s="145"/>
    </row>
    <row r="15" spans="1:5">
      <c r="A15" s="147">
        <v>2500</v>
      </c>
      <c r="B15" s="30" t="s">
        <v>573</v>
      </c>
      <c r="C15" s="146">
        <v>5000</v>
      </c>
      <c r="D15" s="59"/>
      <c r="E15" s="145"/>
    </row>
    <row r="16" spans="1:5">
      <c r="A16" s="147">
        <v>5000</v>
      </c>
      <c r="B16" s="30" t="s">
        <v>573</v>
      </c>
      <c r="C16" s="146">
        <v>10000</v>
      </c>
      <c r="D16" s="59"/>
      <c r="E16" s="145"/>
    </row>
    <row r="17" spans="1:5" ht="17.25" thickBot="1">
      <c r="A17" s="144">
        <v>10000</v>
      </c>
      <c r="B17" s="143" t="s">
        <v>573</v>
      </c>
      <c r="C17" s="142"/>
      <c r="D17" s="141"/>
      <c r="E17" s="140"/>
    </row>
    <row r="18" spans="1:5" ht="17.25" thickBot="1">
      <c r="A18" s="273" t="s">
        <v>13</v>
      </c>
      <c r="B18" s="274"/>
      <c r="C18" s="275"/>
      <c r="D18" s="139">
        <f>SUM(D14:D17)</f>
        <v>0</v>
      </c>
      <c r="E18" s="138">
        <f>SUM(E14:E17)</f>
        <v>0</v>
      </c>
    </row>
  </sheetData>
  <mergeCells count="4">
    <mergeCell ref="A2:E2"/>
    <mergeCell ref="A11:E11"/>
    <mergeCell ref="A13:C13"/>
    <mergeCell ref="A18:C18"/>
  </mergeCells>
  <phoneticPr fontId="4" type="noConversion"/>
  <pageMargins left="0.7" right="0.7" top="0.75" bottom="0.75" header="0.3" footer="0.3"/>
  <pageSetup paperSize="9" orientation="portrait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B4" sqref="B4"/>
    </sheetView>
  </sheetViews>
  <sheetFormatPr defaultRowHeight="16.5"/>
  <sheetData>
    <row r="1" spans="1:3">
      <c r="A1" s="169" t="s">
        <v>561</v>
      </c>
      <c r="B1" s="169" t="s">
        <v>138</v>
      </c>
      <c r="C1" s="169" t="s">
        <v>559</v>
      </c>
    </row>
    <row r="2" spans="1:3">
      <c r="A2" s="168" t="s">
        <v>555</v>
      </c>
      <c r="B2" s="123" t="s">
        <v>570</v>
      </c>
      <c r="C2" s="166">
        <v>3500</v>
      </c>
    </row>
    <row r="3" spans="1:3">
      <c r="A3" s="168" t="s">
        <v>542</v>
      </c>
      <c r="B3" s="123" t="s">
        <v>570</v>
      </c>
      <c r="C3" s="166">
        <v>2500</v>
      </c>
    </row>
    <row r="4" spans="1:3">
      <c r="A4" s="168" t="s">
        <v>544</v>
      </c>
      <c r="B4" s="123" t="s">
        <v>570</v>
      </c>
      <c r="C4" s="166">
        <v>4500</v>
      </c>
    </row>
    <row r="5" spans="1:3">
      <c r="A5" s="168" t="s">
        <v>554</v>
      </c>
      <c r="B5" s="123" t="s">
        <v>569</v>
      </c>
      <c r="C5" s="166">
        <v>12500</v>
      </c>
    </row>
    <row r="6" spans="1:3">
      <c r="A6" s="168" t="s">
        <v>552</v>
      </c>
      <c r="B6" s="123" t="s">
        <v>569</v>
      </c>
      <c r="C6" s="166">
        <v>9800</v>
      </c>
    </row>
    <row r="7" spans="1:3">
      <c r="A7" s="168" t="s">
        <v>553</v>
      </c>
      <c r="B7" s="123" t="s">
        <v>569</v>
      </c>
      <c r="C7" s="166">
        <v>10500</v>
      </c>
    </row>
    <row r="8" spans="1:3">
      <c r="A8" s="168" t="s">
        <v>539</v>
      </c>
      <c r="B8" s="167" t="s">
        <v>568</v>
      </c>
      <c r="C8" s="166">
        <v>2500</v>
      </c>
    </row>
    <row r="9" spans="1:3">
      <c r="A9" s="168" t="s">
        <v>546</v>
      </c>
      <c r="B9" s="167" t="s">
        <v>568</v>
      </c>
      <c r="C9" s="166">
        <v>3500</v>
      </c>
    </row>
    <row r="10" spans="1:3">
      <c r="A10" s="168" t="s">
        <v>550</v>
      </c>
      <c r="B10" s="167" t="s">
        <v>568</v>
      </c>
      <c r="C10" s="166">
        <v>3000</v>
      </c>
    </row>
    <row r="11" spans="1:3">
      <c r="A11" s="168" t="s">
        <v>548</v>
      </c>
      <c r="B11" s="167" t="s">
        <v>567</v>
      </c>
      <c r="C11" s="166">
        <v>1600</v>
      </c>
    </row>
    <row r="12" spans="1:3">
      <c r="A12" s="168" t="s">
        <v>578</v>
      </c>
      <c r="B12" s="167" t="s">
        <v>567</v>
      </c>
      <c r="C12" s="166">
        <v>2800</v>
      </c>
    </row>
    <row r="13" spans="1:3">
      <c r="A13" s="168" t="s">
        <v>545</v>
      </c>
      <c r="B13" s="167" t="s">
        <v>567</v>
      </c>
      <c r="C13" s="166">
        <v>3800</v>
      </c>
    </row>
  </sheetData>
  <phoneticPr fontId="4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9"/>
  <sheetViews>
    <sheetView showGridLines="0" tabSelected="1" zoomScale="110" zoomScaleNormal="110" workbookViewId="0">
      <selection activeCell="L26" sqref="L26"/>
    </sheetView>
  </sheetViews>
  <sheetFormatPr defaultRowHeight="16.5"/>
  <cols>
    <col min="1" max="1" width="12.125" customWidth="1"/>
    <col min="2" max="2" width="10.25" customWidth="1"/>
    <col min="3" max="3" width="10.5" customWidth="1"/>
    <col min="4" max="4" width="24.25" customWidth="1"/>
    <col min="5" max="5" width="11.25" customWidth="1"/>
    <col min="6" max="6" width="10.625" customWidth="1"/>
    <col min="7" max="7" width="8" customWidth="1"/>
    <col min="8" max="8" width="9.125" customWidth="1"/>
    <col min="9" max="9" width="9.75" customWidth="1"/>
  </cols>
  <sheetData>
    <row r="1" spans="1:9" ht="6" customHeight="1"/>
    <row r="2" spans="1:9" ht="20.25">
      <c r="A2" s="276" t="s">
        <v>579</v>
      </c>
      <c r="B2" s="276"/>
      <c r="C2" s="276"/>
      <c r="D2" s="276"/>
      <c r="E2" s="276"/>
      <c r="F2" s="276"/>
      <c r="G2" s="276"/>
      <c r="H2" s="276"/>
      <c r="I2" s="276"/>
    </row>
    <row r="3" spans="1:9" ht="6.75" customHeight="1"/>
    <row r="4" spans="1:9">
      <c r="F4" s="170" t="s">
        <v>580</v>
      </c>
      <c r="G4" s="171" t="s">
        <v>581</v>
      </c>
      <c r="H4" s="171" t="s">
        <v>582</v>
      </c>
      <c r="I4" s="171" t="s">
        <v>583</v>
      </c>
    </row>
    <row r="5" spans="1:9">
      <c r="A5" s="172"/>
      <c r="B5" s="172"/>
      <c r="F5" s="173"/>
      <c r="G5" s="173"/>
      <c r="H5" s="174"/>
      <c r="I5" s="173"/>
    </row>
    <row r="6" spans="1:9" ht="8.25" customHeight="1"/>
    <row r="7" spans="1:9">
      <c r="A7" s="175" t="s">
        <v>584</v>
      </c>
      <c r="B7" s="175" t="s">
        <v>585</v>
      </c>
      <c r="C7" s="176" t="s">
        <v>586</v>
      </c>
      <c r="D7" s="176" t="s">
        <v>587</v>
      </c>
      <c r="E7" s="176" t="s">
        <v>588</v>
      </c>
      <c r="F7" s="176" t="s">
        <v>589</v>
      </c>
      <c r="G7" s="176" t="s">
        <v>590</v>
      </c>
      <c r="H7" s="176" t="s">
        <v>591</v>
      </c>
      <c r="I7" s="176" t="s">
        <v>592</v>
      </c>
    </row>
    <row r="8" spans="1:9">
      <c r="A8" s="177">
        <v>39454</v>
      </c>
      <c r="B8" s="177" t="s">
        <v>593</v>
      </c>
      <c r="C8" s="30" t="s">
        <v>594</v>
      </c>
      <c r="D8" s="80" t="s">
        <v>595</v>
      </c>
      <c r="E8" s="30" t="s">
        <v>596</v>
      </c>
      <c r="F8" s="30" t="s">
        <v>597</v>
      </c>
      <c r="G8" s="30" t="s">
        <v>598</v>
      </c>
      <c r="H8" s="178">
        <v>0.5</v>
      </c>
      <c r="I8" s="51">
        <v>13000</v>
      </c>
    </row>
    <row r="9" spans="1:9">
      <c r="A9" s="177">
        <v>39454</v>
      </c>
      <c r="B9" s="177" t="s">
        <v>599</v>
      </c>
      <c r="C9" s="30" t="s">
        <v>600</v>
      </c>
      <c r="D9" s="80" t="s">
        <v>601</v>
      </c>
      <c r="E9" s="30" t="s">
        <v>602</v>
      </c>
      <c r="F9" s="30" t="s">
        <v>597</v>
      </c>
      <c r="G9" s="30" t="s">
        <v>603</v>
      </c>
      <c r="H9" s="178">
        <v>1</v>
      </c>
      <c r="I9" s="51">
        <v>30000</v>
      </c>
    </row>
    <row r="10" spans="1:9">
      <c r="A10" s="177">
        <v>39454</v>
      </c>
      <c r="B10" s="177" t="s">
        <v>604</v>
      </c>
      <c r="C10" s="179" t="s">
        <v>605</v>
      </c>
      <c r="D10" s="80" t="s">
        <v>606</v>
      </c>
      <c r="E10" s="30" t="s">
        <v>607</v>
      </c>
      <c r="F10" s="30" t="s">
        <v>608</v>
      </c>
      <c r="G10" s="30" t="s">
        <v>598</v>
      </c>
      <c r="H10" s="178">
        <v>9.5</v>
      </c>
      <c r="I10" s="51">
        <v>68200</v>
      </c>
    </row>
    <row r="11" spans="1:9">
      <c r="A11" s="177">
        <v>39454</v>
      </c>
      <c r="B11" s="177" t="s">
        <v>609</v>
      </c>
      <c r="C11" s="30" t="s">
        <v>610</v>
      </c>
      <c r="D11" s="80" t="s">
        <v>611</v>
      </c>
      <c r="E11" s="30" t="s">
        <v>612</v>
      </c>
      <c r="F11" s="30" t="s">
        <v>597</v>
      </c>
      <c r="G11" s="30" t="s">
        <v>603</v>
      </c>
      <c r="H11" s="178">
        <v>0.5</v>
      </c>
      <c r="I11" s="51">
        <v>23500</v>
      </c>
    </row>
    <row r="12" spans="1:9">
      <c r="A12" s="177">
        <v>39454</v>
      </c>
      <c r="B12" s="177" t="s">
        <v>613</v>
      </c>
      <c r="C12" s="30" t="s">
        <v>614</v>
      </c>
      <c r="D12" s="80" t="s">
        <v>615</v>
      </c>
      <c r="E12" s="30" t="s">
        <v>607</v>
      </c>
      <c r="F12" s="30" t="s">
        <v>597</v>
      </c>
      <c r="G12" s="30" t="s">
        <v>616</v>
      </c>
      <c r="H12" s="178">
        <v>0.5</v>
      </c>
      <c r="I12" s="51">
        <v>18000</v>
      </c>
    </row>
    <row r="13" spans="1:9">
      <c r="A13" s="177">
        <v>39454</v>
      </c>
      <c r="B13" s="177" t="s">
        <v>617</v>
      </c>
      <c r="C13" s="30" t="s">
        <v>618</v>
      </c>
      <c r="D13" s="80" t="s">
        <v>619</v>
      </c>
      <c r="E13" s="30" t="s">
        <v>612</v>
      </c>
      <c r="F13" s="30" t="s">
        <v>597</v>
      </c>
      <c r="G13" s="30" t="s">
        <v>616</v>
      </c>
      <c r="H13" s="178">
        <v>1.5</v>
      </c>
      <c r="I13" s="51">
        <v>36000</v>
      </c>
    </row>
    <row r="14" spans="1:9">
      <c r="A14" s="177">
        <v>39454</v>
      </c>
      <c r="B14" s="177" t="s">
        <v>620</v>
      </c>
      <c r="C14" s="179" t="s">
        <v>621</v>
      </c>
      <c r="D14" s="80" t="s">
        <v>622</v>
      </c>
      <c r="E14" s="30" t="s">
        <v>602</v>
      </c>
      <c r="F14" s="30" t="s">
        <v>608</v>
      </c>
      <c r="G14" s="30" t="s">
        <v>623</v>
      </c>
      <c r="H14" s="178">
        <v>13.5</v>
      </c>
      <c r="I14" s="51">
        <v>153700</v>
      </c>
    </row>
    <row r="15" spans="1:9">
      <c r="A15" s="177">
        <v>39454</v>
      </c>
      <c r="B15" s="177" t="s">
        <v>624</v>
      </c>
      <c r="C15" s="30" t="s">
        <v>625</v>
      </c>
      <c r="D15" s="80" t="s">
        <v>626</v>
      </c>
      <c r="E15" s="30" t="s">
        <v>596</v>
      </c>
      <c r="F15" s="30" t="s">
        <v>597</v>
      </c>
      <c r="G15" s="30" t="s">
        <v>627</v>
      </c>
      <c r="H15" s="178">
        <v>2</v>
      </c>
      <c r="I15" s="51">
        <v>36000</v>
      </c>
    </row>
    <row r="16" spans="1:9">
      <c r="A16" s="177">
        <v>39455</v>
      </c>
      <c r="B16" s="177" t="s">
        <v>593</v>
      </c>
      <c r="C16" s="30" t="s">
        <v>628</v>
      </c>
      <c r="D16" s="80" t="s">
        <v>629</v>
      </c>
      <c r="E16" s="30" t="s">
        <v>607</v>
      </c>
      <c r="F16" s="30" t="s">
        <v>608</v>
      </c>
      <c r="G16" s="30" t="s">
        <v>630</v>
      </c>
      <c r="H16" s="178">
        <v>15.5</v>
      </c>
      <c r="I16" s="51">
        <v>297100</v>
      </c>
    </row>
    <row r="17" spans="1:9">
      <c r="A17" s="177">
        <v>39455</v>
      </c>
      <c r="B17" s="177" t="s">
        <v>599</v>
      </c>
      <c r="C17" s="30" t="s">
        <v>631</v>
      </c>
      <c r="D17" s="80" t="s">
        <v>632</v>
      </c>
      <c r="E17" s="30" t="s">
        <v>612</v>
      </c>
      <c r="F17" s="30" t="s">
        <v>597</v>
      </c>
      <c r="G17" s="30" t="s">
        <v>627</v>
      </c>
      <c r="H17" s="178">
        <v>1</v>
      </c>
      <c r="I17" s="51">
        <v>21000</v>
      </c>
    </row>
    <row r="18" spans="1:9">
      <c r="A18" s="177">
        <v>39455</v>
      </c>
      <c r="B18" s="177" t="s">
        <v>604</v>
      </c>
      <c r="C18" s="179" t="s">
        <v>633</v>
      </c>
      <c r="D18" s="80" t="s">
        <v>634</v>
      </c>
      <c r="E18" s="30" t="s">
        <v>612</v>
      </c>
      <c r="F18" s="30" t="s">
        <v>608</v>
      </c>
      <c r="G18" s="30" t="s">
        <v>635</v>
      </c>
      <c r="H18" s="178">
        <v>24.5</v>
      </c>
      <c r="I18" s="51">
        <v>375000</v>
      </c>
    </row>
    <row r="19" spans="1:9">
      <c r="A19" s="177">
        <v>39455</v>
      </c>
      <c r="B19" s="177" t="s">
        <v>609</v>
      </c>
      <c r="C19" s="30" t="s">
        <v>636</v>
      </c>
      <c r="D19" s="80" t="s">
        <v>637</v>
      </c>
      <c r="E19" s="30" t="s">
        <v>612</v>
      </c>
      <c r="F19" s="30" t="s">
        <v>597</v>
      </c>
      <c r="G19" s="30" t="s">
        <v>598</v>
      </c>
      <c r="H19" s="178">
        <v>1.5</v>
      </c>
      <c r="I19" s="51">
        <v>20000</v>
      </c>
    </row>
    <row r="20" spans="1:9">
      <c r="A20" s="177">
        <v>39455</v>
      </c>
      <c r="B20" s="177" t="s">
        <v>613</v>
      </c>
      <c r="C20" s="30" t="s">
        <v>638</v>
      </c>
      <c r="D20" s="80" t="s">
        <v>639</v>
      </c>
      <c r="E20" s="30" t="s">
        <v>612</v>
      </c>
      <c r="F20" s="30" t="s">
        <v>597</v>
      </c>
      <c r="G20" s="30" t="s">
        <v>603</v>
      </c>
      <c r="H20" s="178">
        <v>1.5</v>
      </c>
      <c r="I20" s="51">
        <v>39000</v>
      </c>
    </row>
    <row r="21" spans="1:9">
      <c r="A21" s="177">
        <v>39456</v>
      </c>
      <c r="B21" s="177" t="s">
        <v>593</v>
      </c>
      <c r="C21" s="30" t="s">
        <v>640</v>
      </c>
      <c r="D21" s="80" t="s">
        <v>641</v>
      </c>
      <c r="E21" s="30" t="s">
        <v>607</v>
      </c>
      <c r="F21" s="30" t="s">
        <v>597</v>
      </c>
      <c r="G21" s="30" t="s">
        <v>616</v>
      </c>
      <c r="H21" s="178">
        <v>1</v>
      </c>
      <c r="I21" s="51">
        <v>25000</v>
      </c>
    </row>
    <row r="22" spans="1:9">
      <c r="A22" s="177">
        <v>39456</v>
      </c>
      <c r="B22" s="177" t="s">
        <v>599</v>
      </c>
      <c r="C22" s="30" t="s">
        <v>642</v>
      </c>
      <c r="D22" s="80" t="s">
        <v>643</v>
      </c>
      <c r="E22" s="30" t="s">
        <v>602</v>
      </c>
      <c r="F22" s="30" t="s">
        <v>597</v>
      </c>
      <c r="G22" s="30" t="s">
        <v>598</v>
      </c>
      <c r="H22" s="178">
        <v>1</v>
      </c>
      <c r="I22" s="51">
        <v>16500</v>
      </c>
    </row>
    <row r="23" spans="1:9">
      <c r="A23" s="177">
        <v>39456</v>
      </c>
      <c r="B23" s="177" t="s">
        <v>604</v>
      </c>
      <c r="C23" s="30" t="s">
        <v>644</v>
      </c>
      <c r="D23" s="80" t="s">
        <v>645</v>
      </c>
      <c r="E23" s="30" t="s">
        <v>596</v>
      </c>
      <c r="F23" s="30" t="s">
        <v>608</v>
      </c>
      <c r="G23" s="30" t="s">
        <v>630</v>
      </c>
      <c r="H23" s="178">
        <v>6</v>
      </c>
      <c r="I23" s="51">
        <v>144200</v>
      </c>
    </row>
    <row r="24" spans="1:9">
      <c r="A24" s="177">
        <v>39456</v>
      </c>
      <c r="B24" s="177" t="s">
        <v>609</v>
      </c>
      <c r="C24" s="30" t="s">
        <v>646</v>
      </c>
      <c r="D24" s="80" t="s">
        <v>647</v>
      </c>
      <c r="E24" s="30" t="s">
        <v>612</v>
      </c>
      <c r="F24" s="30" t="s">
        <v>597</v>
      </c>
      <c r="G24" s="30" t="s">
        <v>648</v>
      </c>
      <c r="H24" s="178">
        <v>0.5</v>
      </c>
      <c r="I24" s="51">
        <v>25000</v>
      </c>
    </row>
    <row r="25" spans="1:9">
      <c r="A25" s="177">
        <v>39456</v>
      </c>
      <c r="B25" s="177" t="s">
        <v>613</v>
      </c>
      <c r="C25" s="179" t="s">
        <v>649</v>
      </c>
      <c r="D25" s="80" t="s">
        <v>650</v>
      </c>
      <c r="E25" s="30" t="s">
        <v>596</v>
      </c>
      <c r="F25" s="30" t="s">
        <v>597</v>
      </c>
      <c r="G25" s="30" t="s">
        <v>648</v>
      </c>
      <c r="H25" s="178">
        <v>1</v>
      </c>
      <c r="I25" s="51">
        <v>33000</v>
      </c>
    </row>
    <row r="26" spans="1:9">
      <c r="A26" s="177">
        <v>39456</v>
      </c>
      <c r="B26" s="177" t="s">
        <v>617</v>
      </c>
      <c r="C26" s="30" t="s">
        <v>651</v>
      </c>
      <c r="D26" s="80" t="s">
        <v>652</v>
      </c>
      <c r="E26" s="30" t="s">
        <v>602</v>
      </c>
      <c r="F26" s="30" t="s">
        <v>597</v>
      </c>
      <c r="G26" s="30" t="s">
        <v>627</v>
      </c>
      <c r="H26" s="178">
        <v>0.5</v>
      </c>
      <c r="I26" s="51">
        <v>14000</v>
      </c>
    </row>
    <row r="27" spans="1:9">
      <c r="A27" s="177">
        <v>39456</v>
      </c>
      <c r="B27" s="177" t="s">
        <v>620</v>
      </c>
      <c r="C27" s="30" t="s">
        <v>653</v>
      </c>
      <c r="D27" s="80" t="s">
        <v>654</v>
      </c>
      <c r="E27" s="30" t="s">
        <v>612</v>
      </c>
      <c r="F27" s="30" t="s">
        <v>597</v>
      </c>
      <c r="G27" s="30" t="s">
        <v>616</v>
      </c>
      <c r="H27" s="178">
        <v>2</v>
      </c>
      <c r="I27" s="51">
        <v>45000</v>
      </c>
    </row>
    <row r="28" spans="1:9">
      <c r="A28" s="177">
        <v>39457</v>
      </c>
      <c r="B28" s="177" t="s">
        <v>593</v>
      </c>
      <c r="C28" s="30" t="s">
        <v>655</v>
      </c>
      <c r="D28" s="80" t="s">
        <v>656</v>
      </c>
      <c r="E28" s="30" t="s">
        <v>607</v>
      </c>
      <c r="F28" s="30" t="s">
        <v>608</v>
      </c>
      <c r="G28" s="30" t="s">
        <v>635</v>
      </c>
      <c r="H28" s="178">
        <v>8.5</v>
      </c>
      <c r="I28" s="51">
        <v>148900</v>
      </c>
    </row>
    <row r="29" spans="1:9">
      <c r="A29" s="177">
        <v>39457</v>
      </c>
      <c r="B29" s="177" t="s">
        <v>599</v>
      </c>
      <c r="C29" s="30" t="s">
        <v>657</v>
      </c>
      <c r="D29" s="80" t="s">
        <v>658</v>
      </c>
      <c r="E29" s="30" t="s">
        <v>607</v>
      </c>
      <c r="F29" s="30" t="s">
        <v>597</v>
      </c>
      <c r="G29" s="30" t="s">
        <v>648</v>
      </c>
      <c r="H29" s="178">
        <v>2</v>
      </c>
      <c r="I29" s="51">
        <v>50000</v>
      </c>
    </row>
    <row r="30" spans="1:9">
      <c r="A30" s="177">
        <v>39457</v>
      </c>
      <c r="B30" s="177" t="s">
        <v>604</v>
      </c>
      <c r="C30" s="30" t="s">
        <v>659</v>
      </c>
      <c r="D30" s="80" t="s">
        <v>660</v>
      </c>
      <c r="E30" s="30" t="s">
        <v>602</v>
      </c>
      <c r="F30" s="30" t="s">
        <v>608</v>
      </c>
      <c r="G30" s="30" t="s">
        <v>623</v>
      </c>
      <c r="H30" s="178">
        <v>7</v>
      </c>
      <c r="I30" s="51">
        <v>101000</v>
      </c>
    </row>
    <row r="31" spans="1:9">
      <c r="A31" s="177">
        <v>39457</v>
      </c>
      <c r="B31" s="177" t="s">
        <v>609</v>
      </c>
      <c r="C31" s="30" t="s">
        <v>661</v>
      </c>
      <c r="D31" s="80" t="s">
        <v>662</v>
      </c>
      <c r="E31" s="30" t="s">
        <v>602</v>
      </c>
      <c r="F31" s="30" t="s">
        <v>608</v>
      </c>
      <c r="G31" s="30" t="s">
        <v>627</v>
      </c>
      <c r="H31" s="178">
        <v>3</v>
      </c>
      <c r="I31" s="51">
        <v>51000</v>
      </c>
    </row>
    <row r="32" spans="1:9">
      <c r="A32" s="177">
        <v>39458</v>
      </c>
      <c r="B32" s="177" t="s">
        <v>593</v>
      </c>
      <c r="C32" s="30" t="s">
        <v>663</v>
      </c>
      <c r="D32" s="80" t="s">
        <v>664</v>
      </c>
      <c r="E32" s="30" t="s">
        <v>596</v>
      </c>
      <c r="F32" s="30" t="s">
        <v>597</v>
      </c>
      <c r="G32" s="30" t="s">
        <v>603</v>
      </c>
      <c r="H32" s="178">
        <v>2</v>
      </c>
      <c r="I32" s="51">
        <v>48000</v>
      </c>
    </row>
    <row r="33" spans="1:9">
      <c r="A33" s="177">
        <v>39458</v>
      </c>
      <c r="B33" s="177" t="s">
        <v>599</v>
      </c>
      <c r="C33" s="30" t="s">
        <v>665</v>
      </c>
      <c r="D33" s="80" t="s">
        <v>666</v>
      </c>
      <c r="E33" s="30" t="s">
        <v>602</v>
      </c>
      <c r="F33" s="30" t="s">
        <v>608</v>
      </c>
      <c r="G33" s="30" t="s">
        <v>598</v>
      </c>
      <c r="H33" s="178">
        <v>11.5</v>
      </c>
      <c r="I33" s="51">
        <v>79200</v>
      </c>
    </row>
    <row r="34" spans="1:9">
      <c r="A34" s="177">
        <v>39458</v>
      </c>
      <c r="B34" s="177" t="s">
        <v>604</v>
      </c>
      <c r="C34" s="30" t="s">
        <v>667</v>
      </c>
      <c r="D34" s="80" t="s">
        <v>668</v>
      </c>
      <c r="E34" s="30" t="s">
        <v>612</v>
      </c>
      <c r="F34" s="30" t="s">
        <v>597</v>
      </c>
      <c r="G34" s="30" t="s">
        <v>627</v>
      </c>
      <c r="H34" s="178">
        <v>1.5</v>
      </c>
      <c r="I34" s="51">
        <v>29000</v>
      </c>
    </row>
    <row r="35" spans="1:9">
      <c r="A35" s="177">
        <v>39458</v>
      </c>
      <c r="B35" s="177" t="s">
        <v>609</v>
      </c>
      <c r="C35" s="30" t="s">
        <v>669</v>
      </c>
      <c r="D35" s="80" t="s">
        <v>670</v>
      </c>
      <c r="E35" s="30" t="s">
        <v>596</v>
      </c>
      <c r="F35" s="30" t="s">
        <v>608</v>
      </c>
      <c r="G35" s="30" t="s">
        <v>627</v>
      </c>
      <c r="H35" s="178">
        <v>13</v>
      </c>
      <c r="I35" s="51">
        <v>123000</v>
      </c>
    </row>
    <row r="36" spans="1:9">
      <c r="A36" s="177">
        <v>39458</v>
      </c>
      <c r="B36" s="177" t="s">
        <v>613</v>
      </c>
      <c r="C36" s="30" t="s">
        <v>671</v>
      </c>
      <c r="D36" s="80" t="s">
        <v>672</v>
      </c>
      <c r="E36" s="30" t="s">
        <v>607</v>
      </c>
      <c r="F36" s="30" t="s">
        <v>597</v>
      </c>
      <c r="G36" s="30" t="s">
        <v>648</v>
      </c>
      <c r="H36" s="178">
        <v>1.5</v>
      </c>
      <c r="I36" s="51">
        <v>42000</v>
      </c>
    </row>
    <row r="37" spans="1:9">
      <c r="A37" s="177">
        <v>39458</v>
      </c>
      <c r="B37" s="177" t="s">
        <v>617</v>
      </c>
      <c r="C37" s="30" t="s">
        <v>673</v>
      </c>
      <c r="D37" s="80" t="s">
        <v>674</v>
      </c>
      <c r="E37" s="30" t="s">
        <v>602</v>
      </c>
      <c r="F37" s="30" t="s">
        <v>597</v>
      </c>
      <c r="G37" s="30" t="s">
        <v>598</v>
      </c>
      <c r="H37" s="178">
        <v>2</v>
      </c>
      <c r="I37" s="51">
        <v>24000</v>
      </c>
    </row>
    <row r="38" spans="1:9" ht="17.25" thickBot="1">
      <c r="A38" s="180"/>
      <c r="B38" s="180"/>
      <c r="C38" s="181"/>
      <c r="D38" s="182"/>
      <c r="E38" s="181"/>
      <c r="F38" s="181"/>
      <c r="G38" s="181"/>
      <c r="H38" s="183"/>
      <c r="I38" s="184"/>
    </row>
    <row r="39" spans="1:9">
      <c r="A39" s="121"/>
      <c r="B39" s="121"/>
      <c r="C39" s="121"/>
      <c r="D39" s="121"/>
      <c r="E39" s="121"/>
      <c r="F39" s="121"/>
      <c r="G39" s="121"/>
      <c r="H39" s="121"/>
      <c r="I39" s="185" t="s">
        <v>675</v>
      </c>
    </row>
  </sheetData>
  <mergeCells count="1">
    <mergeCell ref="A2:I2"/>
  </mergeCells>
  <phoneticPr fontId="4" type="noConversion"/>
  <conditionalFormatting sqref="A38:B38">
    <cfRule type="duplicateValues" dxfId="0" priority="1"/>
  </conditionalFormatting>
  <pageMargins left="0.7" right="0.7" top="0.75" bottom="0.75" header="0.3" footer="0.3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fitToPage="1"/>
  </sheetPr>
  <dimension ref="B1:AG43"/>
  <sheetViews>
    <sheetView showGridLines="0" workbookViewId="0">
      <selection activeCell="W23" sqref="W23"/>
    </sheetView>
  </sheetViews>
  <sheetFormatPr defaultColWidth="2.625" defaultRowHeight="13.5" customHeight="1"/>
  <cols>
    <col min="1" max="1" width="1.125" style="186" customWidth="1"/>
    <col min="2" max="2" width="2.875" style="186" customWidth="1"/>
    <col min="3" max="3" width="2.625" style="186" customWidth="1"/>
    <col min="4" max="6" width="2.625" style="186"/>
    <col min="7" max="14" width="3.125" style="186" customWidth="1"/>
    <col min="15" max="20" width="2.5" style="186" customWidth="1"/>
    <col min="21" max="22" width="2.625" style="186" customWidth="1"/>
    <col min="23" max="26" width="2.5" style="186" customWidth="1"/>
    <col min="27" max="28" width="2.625" style="186" customWidth="1"/>
    <col min="29" max="33" width="2.5" style="186" customWidth="1"/>
    <col min="34" max="16384" width="2.625" style="186"/>
  </cols>
  <sheetData>
    <row r="1" spans="2:33" ht="8.25" customHeight="1" thickBot="1"/>
    <row r="2" spans="2:33" ht="20.25" customHeight="1">
      <c r="B2" s="351" t="s">
        <v>703</v>
      </c>
      <c r="C2" s="352"/>
      <c r="D2" s="352"/>
      <c r="E2" s="352"/>
      <c r="F2" s="352"/>
      <c r="G2" s="353"/>
      <c r="H2" s="354" t="s">
        <v>702</v>
      </c>
      <c r="I2" s="354"/>
      <c r="J2" s="354"/>
      <c r="K2" s="354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W2" s="354"/>
      <c r="X2" s="354"/>
      <c r="Y2" s="354"/>
      <c r="Z2" s="354"/>
      <c r="AA2" s="354"/>
      <c r="AB2" s="192"/>
      <c r="AC2" s="193"/>
      <c r="AD2" s="192"/>
      <c r="AE2" s="192"/>
      <c r="AF2" s="192"/>
      <c r="AG2" s="191"/>
    </row>
    <row r="3" spans="2:33" ht="20.25" customHeight="1" thickBot="1">
      <c r="B3" s="356"/>
      <c r="C3" s="357"/>
      <c r="D3" s="357"/>
      <c r="E3" s="357"/>
      <c r="F3" s="357"/>
      <c r="G3" s="358"/>
      <c r="H3" s="355"/>
      <c r="I3" s="355"/>
      <c r="J3" s="355"/>
      <c r="K3" s="355"/>
      <c r="L3" s="355"/>
      <c r="M3" s="355"/>
      <c r="N3" s="355"/>
      <c r="O3" s="355"/>
      <c r="P3" s="355"/>
      <c r="Q3" s="355"/>
      <c r="R3" s="355"/>
      <c r="S3" s="355"/>
      <c r="T3" s="355"/>
      <c r="U3" s="355"/>
      <c r="V3" s="355"/>
      <c r="W3" s="355"/>
      <c r="X3" s="355"/>
      <c r="Y3" s="355"/>
      <c r="Z3" s="355"/>
      <c r="AA3" s="355"/>
      <c r="AB3" s="359" t="s">
        <v>710</v>
      </c>
      <c r="AC3" s="359"/>
      <c r="AD3" s="359"/>
      <c r="AE3" s="359"/>
      <c r="AF3" s="359"/>
      <c r="AG3" s="360"/>
    </row>
    <row r="4" spans="2:33" ht="26.1" customHeight="1">
      <c r="B4" s="361" t="s">
        <v>700</v>
      </c>
      <c r="C4" s="363" t="s">
        <v>699</v>
      </c>
      <c r="D4" s="364"/>
      <c r="E4" s="365"/>
      <c r="F4" s="366" t="s">
        <v>709</v>
      </c>
      <c r="G4" s="367"/>
      <c r="H4" s="367"/>
      <c r="I4" s="367"/>
      <c r="J4" s="367"/>
      <c r="K4" s="367"/>
      <c r="L4" s="367"/>
      <c r="M4" s="367"/>
      <c r="N4" s="367"/>
      <c r="O4" s="367"/>
      <c r="P4" s="368" t="s">
        <v>698</v>
      </c>
      <c r="Q4" s="369"/>
      <c r="R4" s="370" t="s">
        <v>697</v>
      </c>
      <c r="S4" s="363" t="s">
        <v>696</v>
      </c>
      <c r="T4" s="364"/>
      <c r="U4" s="365"/>
      <c r="V4" s="195">
        <v>1</v>
      </c>
      <c r="W4" s="195">
        <v>2</v>
      </c>
      <c r="X4" s="195">
        <v>3</v>
      </c>
      <c r="Y4" s="190" t="s">
        <v>708</v>
      </c>
      <c r="Z4" s="195">
        <v>4</v>
      </c>
      <c r="AA4" s="195">
        <v>5</v>
      </c>
      <c r="AB4" s="190" t="s">
        <v>708</v>
      </c>
      <c r="AC4" s="195">
        <v>6</v>
      </c>
      <c r="AD4" s="195">
        <v>7</v>
      </c>
      <c r="AE4" s="195">
        <v>8</v>
      </c>
      <c r="AF4" s="195">
        <v>9</v>
      </c>
      <c r="AG4" s="194">
        <v>0</v>
      </c>
    </row>
    <row r="5" spans="2:33" ht="27.95" customHeight="1">
      <c r="B5" s="362"/>
      <c r="C5" s="333" t="s">
        <v>692</v>
      </c>
      <c r="D5" s="334"/>
      <c r="E5" s="335"/>
      <c r="F5" s="336"/>
      <c r="G5" s="337"/>
      <c r="H5" s="337"/>
      <c r="I5" s="337"/>
      <c r="J5" s="337"/>
      <c r="K5" s="337"/>
      <c r="L5" s="337"/>
      <c r="M5" s="337"/>
      <c r="N5" s="337"/>
      <c r="O5" s="337"/>
      <c r="P5" s="337"/>
      <c r="Q5" s="338"/>
      <c r="R5" s="371"/>
      <c r="S5" s="333" t="s">
        <v>695</v>
      </c>
      <c r="T5" s="334"/>
      <c r="U5" s="335"/>
      <c r="V5" s="339" t="s">
        <v>707</v>
      </c>
      <c r="W5" s="340"/>
      <c r="X5" s="340"/>
      <c r="Y5" s="340"/>
      <c r="Z5" s="340"/>
      <c r="AA5" s="340"/>
      <c r="AB5" s="341"/>
      <c r="AC5" s="188" t="s">
        <v>694</v>
      </c>
      <c r="AD5" s="342" t="s">
        <v>500</v>
      </c>
      <c r="AE5" s="343"/>
      <c r="AF5" s="343"/>
      <c r="AG5" s="344"/>
    </row>
    <row r="6" spans="2:33" ht="26.1" customHeight="1">
      <c r="B6" s="362"/>
      <c r="C6" s="324" t="s">
        <v>693</v>
      </c>
      <c r="D6" s="325"/>
      <c r="E6" s="300"/>
      <c r="F6" s="349"/>
      <c r="G6" s="349"/>
      <c r="H6" s="349"/>
      <c r="I6" s="349"/>
      <c r="J6" s="349"/>
      <c r="K6" s="349"/>
      <c r="L6" s="349"/>
      <c r="M6" s="349"/>
      <c r="N6" s="349"/>
      <c r="O6" s="349"/>
      <c r="P6" s="349"/>
      <c r="Q6" s="378"/>
      <c r="R6" s="371"/>
      <c r="S6" s="333" t="s">
        <v>692</v>
      </c>
      <c r="T6" s="334"/>
      <c r="U6" s="335"/>
      <c r="V6" s="379" t="s">
        <v>706</v>
      </c>
      <c r="W6" s="380"/>
      <c r="X6" s="380"/>
      <c r="Y6" s="380"/>
      <c r="Z6" s="380"/>
      <c r="AA6" s="380"/>
      <c r="AB6" s="380"/>
      <c r="AC6" s="380"/>
      <c r="AD6" s="380"/>
      <c r="AE6" s="380"/>
      <c r="AF6" s="380"/>
      <c r="AG6" s="381"/>
    </row>
    <row r="7" spans="2:33" ht="27.95" customHeight="1" thickBot="1">
      <c r="B7" s="362"/>
      <c r="C7" s="345" t="s">
        <v>691</v>
      </c>
      <c r="D7" s="346"/>
      <c r="E7" s="347"/>
      <c r="F7" s="382"/>
      <c r="G7" s="383"/>
      <c r="H7" s="383"/>
      <c r="I7" s="383"/>
      <c r="J7" s="383"/>
      <c r="K7" s="383"/>
      <c r="L7" s="383"/>
      <c r="M7" s="383"/>
      <c r="N7" s="383"/>
      <c r="O7" s="383"/>
      <c r="P7" s="383"/>
      <c r="Q7" s="384"/>
      <c r="R7" s="371"/>
      <c r="S7" s="345" t="s">
        <v>690</v>
      </c>
      <c r="T7" s="385"/>
      <c r="U7" s="386"/>
      <c r="V7" s="348" t="s">
        <v>705</v>
      </c>
      <c r="W7" s="348"/>
      <c r="X7" s="348"/>
      <c r="Y7" s="348"/>
      <c r="Z7" s="348"/>
      <c r="AA7" s="348"/>
      <c r="AB7" s="187" t="s">
        <v>689</v>
      </c>
      <c r="AC7" s="348" t="s">
        <v>704</v>
      </c>
      <c r="AD7" s="348"/>
      <c r="AE7" s="348"/>
      <c r="AF7" s="349"/>
      <c r="AG7" s="350"/>
    </row>
    <row r="8" spans="2:33" ht="19.5" customHeight="1" thickBot="1">
      <c r="B8" s="326" t="s">
        <v>1</v>
      </c>
      <c r="C8" s="311"/>
      <c r="D8" s="311" t="s">
        <v>688</v>
      </c>
      <c r="E8" s="311"/>
      <c r="F8" s="311"/>
      <c r="G8" s="312" t="s">
        <v>687</v>
      </c>
      <c r="H8" s="313"/>
      <c r="I8" s="313"/>
      <c r="J8" s="313"/>
      <c r="K8" s="313"/>
      <c r="L8" s="313"/>
      <c r="M8" s="313"/>
      <c r="N8" s="314"/>
      <c r="O8" s="308" t="s">
        <v>686</v>
      </c>
      <c r="P8" s="309"/>
      <c r="Q8" s="310"/>
      <c r="R8" s="311" t="s">
        <v>685</v>
      </c>
      <c r="S8" s="311"/>
      <c r="T8" s="311" t="s">
        <v>684</v>
      </c>
      <c r="U8" s="311"/>
      <c r="V8" s="311"/>
      <c r="W8" s="312" t="s">
        <v>683</v>
      </c>
      <c r="X8" s="313"/>
      <c r="Y8" s="313"/>
      <c r="Z8" s="313"/>
      <c r="AA8" s="314"/>
      <c r="AB8" s="312" t="s">
        <v>682</v>
      </c>
      <c r="AC8" s="313"/>
      <c r="AD8" s="313"/>
      <c r="AE8" s="314"/>
      <c r="AF8" s="311" t="s">
        <v>153</v>
      </c>
      <c r="AG8" s="377"/>
    </row>
    <row r="9" spans="2:33" ht="20.100000000000001" customHeight="1">
      <c r="B9" s="315"/>
      <c r="C9" s="316"/>
      <c r="D9" s="373"/>
      <c r="E9" s="373"/>
      <c r="F9" s="373"/>
      <c r="G9" s="374"/>
      <c r="H9" s="375"/>
      <c r="I9" s="375"/>
      <c r="J9" s="375"/>
      <c r="K9" s="375"/>
      <c r="L9" s="375"/>
      <c r="M9" s="375"/>
      <c r="N9" s="376"/>
      <c r="O9" s="372"/>
      <c r="P9" s="352"/>
      <c r="Q9" s="353"/>
      <c r="R9" s="373">
        <v>1</v>
      </c>
      <c r="S9" s="373" t="e">
        <f>#REF!</f>
        <v>#REF!</v>
      </c>
      <c r="T9" s="327"/>
      <c r="U9" s="327"/>
      <c r="V9" s="327"/>
      <c r="W9" s="305"/>
      <c r="X9" s="306"/>
      <c r="Y9" s="306"/>
      <c r="Z9" s="306"/>
      <c r="AA9" s="307"/>
      <c r="AB9" s="305"/>
      <c r="AC9" s="306"/>
      <c r="AD9" s="306"/>
      <c r="AE9" s="307"/>
      <c r="AF9" s="316"/>
      <c r="AG9" s="387"/>
    </row>
    <row r="10" spans="2:33" ht="19.5" customHeight="1">
      <c r="B10" s="299"/>
      <c r="C10" s="300"/>
      <c r="D10" s="329"/>
      <c r="E10" s="329"/>
      <c r="F10" s="329"/>
      <c r="G10" s="324"/>
      <c r="H10" s="325"/>
      <c r="I10" s="325"/>
      <c r="J10" s="325"/>
      <c r="K10" s="325"/>
      <c r="L10" s="325"/>
      <c r="M10" s="325"/>
      <c r="N10" s="300"/>
      <c r="O10" s="324"/>
      <c r="P10" s="325"/>
      <c r="Q10" s="300"/>
      <c r="R10" s="329">
        <v>2</v>
      </c>
      <c r="S10" s="329" t="e">
        <f>#REF!</f>
        <v>#REF!</v>
      </c>
      <c r="T10" s="328"/>
      <c r="U10" s="328"/>
      <c r="V10" s="328"/>
      <c r="W10" s="296"/>
      <c r="X10" s="297"/>
      <c r="Y10" s="297"/>
      <c r="Z10" s="297"/>
      <c r="AA10" s="298"/>
      <c r="AB10" s="296"/>
      <c r="AC10" s="297"/>
      <c r="AD10" s="297"/>
      <c r="AE10" s="298"/>
      <c r="AF10" s="391"/>
      <c r="AG10" s="392"/>
    </row>
    <row r="11" spans="2:33" ht="20.100000000000001" customHeight="1">
      <c r="B11" s="299"/>
      <c r="C11" s="300"/>
      <c r="D11" s="329"/>
      <c r="E11" s="329"/>
      <c r="F11" s="329"/>
      <c r="G11" s="324"/>
      <c r="H11" s="325"/>
      <c r="I11" s="325"/>
      <c r="J11" s="325"/>
      <c r="K11" s="325"/>
      <c r="L11" s="325"/>
      <c r="M11" s="325"/>
      <c r="N11" s="300"/>
      <c r="O11" s="324"/>
      <c r="P11" s="325"/>
      <c r="Q11" s="300"/>
      <c r="R11" s="329">
        <v>5</v>
      </c>
      <c r="S11" s="329" t="e">
        <f>#REF!</f>
        <v>#REF!</v>
      </c>
      <c r="T11" s="328"/>
      <c r="U11" s="328"/>
      <c r="V11" s="328"/>
      <c r="W11" s="296"/>
      <c r="X11" s="297"/>
      <c r="Y11" s="297"/>
      <c r="Z11" s="297"/>
      <c r="AA11" s="298"/>
      <c r="AB11" s="296"/>
      <c r="AC11" s="297"/>
      <c r="AD11" s="297"/>
      <c r="AE11" s="298"/>
      <c r="AF11" s="391"/>
      <c r="AG11" s="392"/>
    </row>
    <row r="12" spans="2:33" ht="20.100000000000001" customHeight="1">
      <c r="B12" s="299"/>
      <c r="C12" s="300"/>
      <c r="D12" s="329"/>
      <c r="E12" s="329"/>
      <c r="F12" s="329"/>
      <c r="G12" s="324"/>
      <c r="H12" s="325"/>
      <c r="I12" s="325"/>
      <c r="J12" s="325"/>
      <c r="K12" s="325"/>
      <c r="L12" s="325"/>
      <c r="M12" s="325"/>
      <c r="N12" s="300"/>
      <c r="O12" s="388"/>
      <c r="P12" s="389"/>
      <c r="Q12" s="390"/>
      <c r="R12" s="329"/>
      <c r="S12" s="329" t="e">
        <f>#REF!</f>
        <v>#REF!</v>
      </c>
      <c r="T12" s="328"/>
      <c r="U12" s="328"/>
      <c r="V12" s="328"/>
      <c r="W12" s="296"/>
      <c r="X12" s="297"/>
      <c r="Y12" s="297"/>
      <c r="Z12" s="297"/>
      <c r="AA12" s="298"/>
      <c r="AB12" s="296"/>
      <c r="AC12" s="297"/>
      <c r="AD12" s="297"/>
      <c r="AE12" s="298"/>
      <c r="AF12" s="391"/>
      <c r="AG12" s="392"/>
    </row>
    <row r="13" spans="2:33" ht="20.100000000000001" customHeight="1">
      <c r="B13" s="299"/>
      <c r="C13" s="300"/>
      <c r="D13" s="329"/>
      <c r="E13" s="329"/>
      <c r="F13" s="329"/>
      <c r="G13" s="324"/>
      <c r="H13" s="325"/>
      <c r="I13" s="325"/>
      <c r="J13" s="325"/>
      <c r="K13" s="325"/>
      <c r="L13" s="325"/>
      <c r="M13" s="325"/>
      <c r="N13" s="300"/>
      <c r="O13" s="388"/>
      <c r="P13" s="389"/>
      <c r="Q13" s="390"/>
      <c r="R13" s="329"/>
      <c r="S13" s="329" t="e">
        <f>#REF!</f>
        <v>#REF!</v>
      </c>
      <c r="T13" s="328"/>
      <c r="U13" s="328"/>
      <c r="V13" s="328"/>
      <c r="W13" s="296"/>
      <c r="X13" s="297"/>
      <c r="Y13" s="297"/>
      <c r="Z13" s="297"/>
      <c r="AA13" s="298"/>
      <c r="AB13" s="296"/>
      <c r="AC13" s="297"/>
      <c r="AD13" s="297"/>
      <c r="AE13" s="298"/>
      <c r="AF13" s="391"/>
      <c r="AG13" s="392"/>
    </row>
    <row r="14" spans="2:33" ht="20.100000000000001" customHeight="1">
      <c r="B14" s="299"/>
      <c r="C14" s="300"/>
      <c r="D14" s="329"/>
      <c r="E14" s="329"/>
      <c r="F14" s="329"/>
      <c r="G14" s="324"/>
      <c r="H14" s="325"/>
      <c r="I14" s="325"/>
      <c r="J14" s="325"/>
      <c r="K14" s="325"/>
      <c r="L14" s="325"/>
      <c r="M14" s="325"/>
      <c r="N14" s="300"/>
      <c r="O14" s="388"/>
      <c r="P14" s="389"/>
      <c r="Q14" s="390"/>
      <c r="R14" s="329"/>
      <c r="S14" s="329" t="e">
        <f>#REF!</f>
        <v>#REF!</v>
      </c>
      <c r="T14" s="328"/>
      <c r="U14" s="328"/>
      <c r="V14" s="328"/>
      <c r="W14" s="296"/>
      <c r="X14" s="297"/>
      <c r="Y14" s="297"/>
      <c r="Z14" s="297"/>
      <c r="AA14" s="298"/>
      <c r="AB14" s="296"/>
      <c r="AC14" s="297"/>
      <c r="AD14" s="297"/>
      <c r="AE14" s="298"/>
      <c r="AF14" s="391"/>
      <c r="AG14" s="392"/>
    </row>
    <row r="15" spans="2:33" ht="20.100000000000001" customHeight="1">
      <c r="B15" s="299"/>
      <c r="C15" s="300"/>
      <c r="D15" s="329"/>
      <c r="E15" s="329"/>
      <c r="F15" s="329"/>
      <c r="G15" s="324"/>
      <c r="H15" s="325"/>
      <c r="I15" s="325"/>
      <c r="J15" s="325"/>
      <c r="K15" s="325"/>
      <c r="L15" s="325"/>
      <c r="M15" s="325"/>
      <c r="N15" s="300"/>
      <c r="O15" s="388"/>
      <c r="P15" s="389"/>
      <c r="Q15" s="390"/>
      <c r="R15" s="329"/>
      <c r="S15" s="329" t="e">
        <f>#REF!</f>
        <v>#REF!</v>
      </c>
      <c r="T15" s="328"/>
      <c r="U15" s="328"/>
      <c r="V15" s="328"/>
      <c r="W15" s="296"/>
      <c r="X15" s="297"/>
      <c r="Y15" s="297"/>
      <c r="Z15" s="297"/>
      <c r="AA15" s="298"/>
      <c r="AB15" s="296"/>
      <c r="AC15" s="297"/>
      <c r="AD15" s="297"/>
      <c r="AE15" s="298"/>
      <c r="AF15" s="391"/>
      <c r="AG15" s="392"/>
    </row>
    <row r="16" spans="2:33" ht="20.100000000000001" customHeight="1">
      <c r="B16" s="299"/>
      <c r="C16" s="300"/>
      <c r="D16" s="329"/>
      <c r="E16" s="329"/>
      <c r="F16" s="329"/>
      <c r="G16" s="324"/>
      <c r="H16" s="325"/>
      <c r="I16" s="325"/>
      <c r="J16" s="325"/>
      <c r="K16" s="325"/>
      <c r="L16" s="325"/>
      <c r="M16" s="325"/>
      <c r="N16" s="300"/>
      <c r="O16" s="388"/>
      <c r="P16" s="389"/>
      <c r="Q16" s="390"/>
      <c r="R16" s="329"/>
      <c r="S16" s="329" t="e">
        <f>#REF!</f>
        <v>#REF!</v>
      </c>
      <c r="T16" s="328"/>
      <c r="U16" s="328"/>
      <c r="V16" s="328"/>
      <c r="W16" s="296"/>
      <c r="X16" s="297"/>
      <c r="Y16" s="297"/>
      <c r="Z16" s="297"/>
      <c r="AA16" s="298"/>
      <c r="AB16" s="296"/>
      <c r="AC16" s="297"/>
      <c r="AD16" s="297"/>
      <c r="AE16" s="298"/>
      <c r="AF16" s="391"/>
      <c r="AG16" s="392"/>
    </row>
    <row r="17" spans="2:33" ht="20.100000000000001" customHeight="1">
      <c r="B17" s="299"/>
      <c r="C17" s="300"/>
      <c r="D17" s="329"/>
      <c r="E17" s="329"/>
      <c r="F17" s="329"/>
      <c r="G17" s="324"/>
      <c r="H17" s="325"/>
      <c r="I17" s="325"/>
      <c r="J17" s="325"/>
      <c r="K17" s="325"/>
      <c r="L17" s="325"/>
      <c r="M17" s="325"/>
      <c r="N17" s="300"/>
      <c r="O17" s="388"/>
      <c r="P17" s="389"/>
      <c r="Q17" s="390"/>
      <c r="R17" s="329"/>
      <c r="S17" s="329" t="e">
        <f>#REF!</f>
        <v>#REF!</v>
      </c>
      <c r="T17" s="328"/>
      <c r="U17" s="328"/>
      <c r="V17" s="328"/>
      <c r="W17" s="296"/>
      <c r="X17" s="297"/>
      <c r="Y17" s="297"/>
      <c r="Z17" s="297"/>
      <c r="AA17" s="298"/>
      <c r="AB17" s="296"/>
      <c r="AC17" s="297"/>
      <c r="AD17" s="297"/>
      <c r="AE17" s="298"/>
      <c r="AF17" s="391"/>
      <c r="AG17" s="392"/>
    </row>
    <row r="18" spans="2:33" ht="20.100000000000001" customHeight="1">
      <c r="B18" s="299"/>
      <c r="C18" s="300"/>
      <c r="D18" s="329"/>
      <c r="E18" s="329"/>
      <c r="F18" s="329"/>
      <c r="G18" s="324"/>
      <c r="H18" s="325"/>
      <c r="I18" s="325"/>
      <c r="J18" s="325"/>
      <c r="K18" s="325"/>
      <c r="L18" s="325"/>
      <c r="M18" s="325"/>
      <c r="N18" s="300"/>
      <c r="O18" s="388"/>
      <c r="P18" s="389"/>
      <c r="Q18" s="390"/>
      <c r="R18" s="329"/>
      <c r="S18" s="329" t="e">
        <f>#REF!</f>
        <v>#REF!</v>
      </c>
      <c r="T18" s="328"/>
      <c r="U18" s="328"/>
      <c r="V18" s="328"/>
      <c r="W18" s="296"/>
      <c r="X18" s="297"/>
      <c r="Y18" s="297"/>
      <c r="Z18" s="297"/>
      <c r="AA18" s="298"/>
      <c r="AB18" s="296"/>
      <c r="AC18" s="297"/>
      <c r="AD18" s="297"/>
      <c r="AE18" s="298"/>
      <c r="AF18" s="391"/>
      <c r="AG18" s="392"/>
    </row>
    <row r="19" spans="2:33" ht="20.100000000000001" customHeight="1" thickBot="1">
      <c r="B19" s="277"/>
      <c r="C19" s="278"/>
      <c r="D19" s="427"/>
      <c r="E19" s="427"/>
      <c r="F19" s="427"/>
      <c r="G19" s="407"/>
      <c r="H19" s="408"/>
      <c r="I19" s="408"/>
      <c r="J19" s="408"/>
      <c r="K19" s="408"/>
      <c r="L19" s="408"/>
      <c r="M19" s="408"/>
      <c r="N19" s="409"/>
      <c r="O19" s="404"/>
      <c r="P19" s="405"/>
      <c r="Q19" s="406"/>
      <c r="R19" s="427"/>
      <c r="S19" s="427" t="e">
        <f>#REF!</f>
        <v>#REF!</v>
      </c>
      <c r="T19" s="410"/>
      <c r="U19" s="410"/>
      <c r="V19" s="410"/>
      <c r="W19" s="330"/>
      <c r="X19" s="331"/>
      <c r="Y19" s="331"/>
      <c r="Z19" s="331"/>
      <c r="AA19" s="332"/>
      <c r="AB19" s="330"/>
      <c r="AC19" s="331"/>
      <c r="AD19" s="331"/>
      <c r="AE19" s="332"/>
      <c r="AF19" s="425"/>
      <c r="AG19" s="426"/>
    </row>
    <row r="20" spans="2:33" ht="27.95" customHeight="1" thickBot="1">
      <c r="B20" s="398" t="s">
        <v>681</v>
      </c>
      <c r="C20" s="399"/>
      <c r="D20" s="399"/>
      <c r="E20" s="399"/>
      <c r="F20" s="399"/>
      <c r="G20" s="399"/>
      <c r="H20" s="399"/>
      <c r="I20" s="399"/>
      <c r="J20" s="399"/>
      <c r="K20" s="399"/>
      <c r="L20" s="399"/>
      <c r="M20" s="399"/>
      <c r="N20" s="399"/>
      <c r="O20" s="399"/>
      <c r="P20" s="399"/>
      <c r="Q20" s="399"/>
      <c r="R20" s="399"/>
      <c r="S20" s="399"/>
      <c r="T20" s="399"/>
      <c r="U20" s="399"/>
      <c r="V20" s="400"/>
      <c r="W20" s="401">
        <f>SUM(W9:Z19)</f>
        <v>0</v>
      </c>
      <c r="X20" s="402"/>
      <c r="Y20" s="402"/>
      <c r="Z20" s="402"/>
      <c r="AA20" s="403"/>
      <c r="AB20" s="401">
        <f>SUM(AB9:AE19)</f>
        <v>0</v>
      </c>
      <c r="AC20" s="402"/>
      <c r="AD20" s="402"/>
      <c r="AE20" s="403"/>
      <c r="AF20" s="428"/>
      <c r="AG20" s="429"/>
    </row>
    <row r="21" spans="2:33" ht="27.95" customHeight="1" thickBot="1">
      <c r="B21" s="411" t="s">
        <v>680</v>
      </c>
      <c r="C21" s="412"/>
      <c r="D21" s="413">
        <f>W20</f>
        <v>0</v>
      </c>
      <c r="E21" s="414"/>
      <c r="F21" s="414"/>
      <c r="G21" s="414"/>
      <c r="H21" s="415"/>
      <c r="I21" s="412" t="s">
        <v>679</v>
      </c>
      <c r="J21" s="412"/>
      <c r="K21" s="413">
        <f>AB20</f>
        <v>0</v>
      </c>
      <c r="L21" s="414"/>
      <c r="M21" s="414"/>
      <c r="N21" s="415"/>
      <c r="O21" s="412" t="s">
        <v>678</v>
      </c>
      <c r="P21" s="412"/>
      <c r="Q21" s="416">
        <f>SUM(D21,K21)</f>
        <v>0</v>
      </c>
      <c r="R21" s="417"/>
      <c r="S21" s="417"/>
      <c r="T21" s="418"/>
      <c r="U21" s="430" t="s">
        <v>677</v>
      </c>
      <c r="V21" s="430"/>
      <c r="W21" s="431"/>
      <c r="X21" s="432"/>
      <c r="Y21" s="432"/>
      <c r="Z21" s="432"/>
      <c r="AA21" s="393" t="s">
        <v>676</v>
      </c>
      <c r="AB21" s="394"/>
      <c r="AC21" s="395"/>
      <c r="AD21" s="396"/>
      <c r="AE21" s="396"/>
      <c r="AF21" s="396"/>
      <c r="AG21" s="397"/>
    </row>
    <row r="23" spans="2:33" ht="9" customHeight="1" thickBot="1"/>
    <row r="24" spans="2:33" ht="20.25" customHeight="1">
      <c r="B24" s="351" t="s">
        <v>703</v>
      </c>
      <c r="C24" s="352"/>
      <c r="D24" s="352"/>
      <c r="E24" s="352"/>
      <c r="F24" s="352"/>
      <c r="G24" s="353"/>
      <c r="H24" s="438" t="s">
        <v>702</v>
      </c>
      <c r="I24" s="354"/>
      <c r="J24" s="354"/>
      <c r="K24" s="354"/>
      <c r="L24" s="354"/>
      <c r="M24" s="354"/>
      <c r="N24" s="354"/>
      <c r="O24" s="354"/>
      <c r="P24" s="354"/>
      <c r="Q24" s="354"/>
      <c r="R24" s="354"/>
      <c r="S24" s="354"/>
      <c r="T24" s="354"/>
      <c r="U24" s="354"/>
      <c r="V24" s="354"/>
      <c r="W24" s="354"/>
      <c r="X24" s="354"/>
      <c r="Y24" s="354"/>
      <c r="Z24" s="354"/>
      <c r="AA24" s="354"/>
      <c r="AB24" s="192"/>
      <c r="AC24" s="193"/>
      <c r="AD24" s="192"/>
      <c r="AE24" s="192"/>
      <c r="AF24" s="192"/>
      <c r="AG24" s="191"/>
    </row>
    <row r="25" spans="2:33" ht="20.25" customHeight="1" thickBot="1">
      <c r="B25" s="356">
        <f>B3</f>
        <v>0</v>
      </c>
      <c r="C25" s="357"/>
      <c r="D25" s="357"/>
      <c r="E25" s="357"/>
      <c r="F25" s="357"/>
      <c r="G25" s="358"/>
      <c r="H25" s="439"/>
      <c r="I25" s="355"/>
      <c r="J25" s="355"/>
      <c r="K25" s="355"/>
      <c r="L25" s="355"/>
      <c r="M25" s="355"/>
      <c r="N25" s="355"/>
      <c r="O25" s="355"/>
      <c r="P25" s="355"/>
      <c r="Q25" s="355"/>
      <c r="R25" s="355"/>
      <c r="S25" s="355"/>
      <c r="T25" s="355"/>
      <c r="U25" s="355"/>
      <c r="V25" s="355"/>
      <c r="W25" s="355"/>
      <c r="X25" s="355"/>
      <c r="Y25" s="355"/>
      <c r="Z25" s="355"/>
      <c r="AA25" s="355"/>
      <c r="AB25" s="359" t="s">
        <v>701</v>
      </c>
      <c r="AC25" s="359"/>
      <c r="AD25" s="359"/>
      <c r="AE25" s="359"/>
      <c r="AF25" s="359"/>
      <c r="AG25" s="360"/>
    </row>
    <row r="26" spans="2:33" ht="26.1" customHeight="1">
      <c r="B26" s="440" t="s">
        <v>700</v>
      </c>
      <c r="C26" s="442" t="s">
        <v>699</v>
      </c>
      <c r="D26" s="443"/>
      <c r="E26" s="444"/>
      <c r="F26" s="445" t="str">
        <f>F4</f>
        <v>삼일 ㈜</v>
      </c>
      <c r="G26" s="446"/>
      <c r="H26" s="446"/>
      <c r="I26" s="446"/>
      <c r="J26" s="446"/>
      <c r="K26" s="446"/>
      <c r="L26" s="446"/>
      <c r="M26" s="446"/>
      <c r="N26" s="446"/>
      <c r="O26" s="446"/>
      <c r="P26" s="368" t="s">
        <v>698</v>
      </c>
      <c r="Q26" s="369"/>
      <c r="R26" s="447" t="s">
        <v>697</v>
      </c>
      <c r="S26" s="442" t="s">
        <v>696</v>
      </c>
      <c r="T26" s="443"/>
      <c r="U26" s="444"/>
      <c r="V26" s="190">
        <f t="shared" ref="V26:AG26" si="0">V4</f>
        <v>1</v>
      </c>
      <c r="W26" s="190">
        <f t="shared" si="0"/>
        <v>2</v>
      </c>
      <c r="X26" s="190">
        <f t="shared" si="0"/>
        <v>3</v>
      </c>
      <c r="Y26" s="190" t="str">
        <f t="shared" si="0"/>
        <v>-</v>
      </c>
      <c r="Z26" s="190">
        <f t="shared" si="0"/>
        <v>4</v>
      </c>
      <c r="AA26" s="190">
        <f t="shared" si="0"/>
        <v>5</v>
      </c>
      <c r="AB26" s="190" t="str">
        <f t="shared" si="0"/>
        <v>-</v>
      </c>
      <c r="AC26" s="190">
        <f t="shared" si="0"/>
        <v>6</v>
      </c>
      <c r="AD26" s="190">
        <f t="shared" si="0"/>
        <v>7</v>
      </c>
      <c r="AE26" s="190">
        <f t="shared" si="0"/>
        <v>8</v>
      </c>
      <c r="AF26" s="190">
        <f t="shared" si="0"/>
        <v>9</v>
      </c>
      <c r="AG26" s="189">
        <f t="shared" si="0"/>
        <v>0</v>
      </c>
    </row>
    <row r="27" spans="2:33" ht="27.95" customHeight="1">
      <c r="B27" s="441"/>
      <c r="C27" s="422" t="s">
        <v>692</v>
      </c>
      <c r="D27" s="385"/>
      <c r="E27" s="386"/>
      <c r="F27" s="336">
        <f>F5</f>
        <v>0</v>
      </c>
      <c r="G27" s="337"/>
      <c r="H27" s="337"/>
      <c r="I27" s="337"/>
      <c r="J27" s="337"/>
      <c r="K27" s="337"/>
      <c r="L27" s="337"/>
      <c r="M27" s="337"/>
      <c r="N27" s="337"/>
      <c r="O27" s="337"/>
      <c r="P27" s="337"/>
      <c r="Q27" s="338"/>
      <c r="R27" s="448"/>
      <c r="S27" s="422" t="s">
        <v>695</v>
      </c>
      <c r="T27" s="385"/>
      <c r="U27" s="386"/>
      <c r="V27" s="339" t="str">
        <f>V5</f>
        <v>유진 유통</v>
      </c>
      <c r="W27" s="340"/>
      <c r="X27" s="340"/>
      <c r="Y27" s="340"/>
      <c r="Z27" s="340"/>
      <c r="AA27" s="340"/>
      <c r="AB27" s="341"/>
      <c r="AC27" s="188" t="s">
        <v>694</v>
      </c>
      <c r="AD27" s="342" t="str">
        <f>AD5</f>
        <v>정유진</v>
      </c>
      <c r="AE27" s="343"/>
      <c r="AF27" s="343"/>
      <c r="AG27" s="344"/>
    </row>
    <row r="28" spans="2:33" ht="26.1" customHeight="1">
      <c r="B28" s="441"/>
      <c r="C28" s="433" t="s">
        <v>693</v>
      </c>
      <c r="D28" s="434"/>
      <c r="E28" s="278"/>
      <c r="F28" s="336">
        <f>F6</f>
        <v>0</v>
      </c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8"/>
      <c r="R28" s="448"/>
      <c r="S28" s="422" t="s">
        <v>692</v>
      </c>
      <c r="T28" s="385"/>
      <c r="U28" s="386"/>
      <c r="V28" s="435" t="str">
        <f>V6</f>
        <v>서울시 마포구 서교동 380-15</v>
      </c>
      <c r="W28" s="436"/>
      <c r="X28" s="436"/>
      <c r="Y28" s="436"/>
      <c r="Z28" s="436"/>
      <c r="AA28" s="436"/>
      <c r="AB28" s="436"/>
      <c r="AC28" s="436"/>
      <c r="AD28" s="436"/>
      <c r="AE28" s="436"/>
      <c r="AF28" s="436"/>
      <c r="AG28" s="437"/>
    </row>
    <row r="29" spans="2:33" ht="27.95" customHeight="1" thickBot="1">
      <c r="B29" s="441"/>
      <c r="C29" s="422" t="s">
        <v>691</v>
      </c>
      <c r="D29" s="385"/>
      <c r="E29" s="386"/>
      <c r="F29" s="419">
        <f>F7</f>
        <v>0</v>
      </c>
      <c r="G29" s="420"/>
      <c r="H29" s="420"/>
      <c r="I29" s="420"/>
      <c r="J29" s="420"/>
      <c r="K29" s="420"/>
      <c r="L29" s="420"/>
      <c r="M29" s="420"/>
      <c r="N29" s="420"/>
      <c r="O29" s="420"/>
      <c r="P29" s="420"/>
      <c r="Q29" s="421"/>
      <c r="R29" s="448"/>
      <c r="S29" s="422" t="s">
        <v>690</v>
      </c>
      <c r="T29" s="385"/>
      <c r="U29" s="386"/>
      <c r="V29" s="336" t="str">
        <f>V7</f>
        <v>02-123-1234</v>
      </c>
      <c r="W29" s="337"/>
      <c r="X29" s="337"/>
      <c r="Y29" s="337"/>
      <c r="Z29" s="337"/>
      <c r="AA29" s="423"/>
      <c r="AB29" s="187" t="s">
        <v>689</v>
      </c>
      <c r="AC29" s="336" t="str">
        <f>AC7</f>
        <v>02-123-1235</v>
      </c>
      <c r="AD29" s="337"/>
      <c r="AE29" s="337"/>
      <c r="AF29" s="337"/>
      <c r="AG29" s="424"/>
    </row>
    <row r="30" spans="2:33" ht="19.5" customHeight="1" thickBot="1">
      <c r="B30" s="326" t="s">
        <v>1</v>
      </c>
      <c r="C30" s="311"/>
      <c r="D30" s="311" t="s">
        <v>688</v>
      </c>
      <c r="E30" s="311"/>
      <c r="F30" s="311"/>
      <c r="G30" s="312" t="s">
        <v>687</v>
      </c>
      <c r="H30" s="313"/>
      <c r="I30" s="313"/>
      <c r="J30" s="313"/>
      <c r="K30" s="313"/>
      <c r="L30" s="313"/>
      <c r="M30" s="313"/>
      <c r="N30" s="314"/>
      <c r="O30" s="308" t="s">
        <v>686</v>
      </c>
      <c r="P30" s="309"/>
      <c r="Q30" s="310"/>
      <c r="R30" s="311" t="s">
        <v>685</v>
      </c>
      <c r="S30" s="311"/>
      <c r="T30" s="311" t="s">
        <v>684</v>
      </c>
      <c r="U30" s="311"/>
      <c r="V30" s="311"/>
      <c r="W30" s="312" t="s">
        <v>683</v>
      </c>
      <c r="X30" s="313"/>
      <c r="Y30" s="313"/>
      <c r="Z30" s="313"/>
      <c r="AA30" s="314"/>
      <c r="AB30" s="312" t="s">
        <v>682</v>
      </c>
      <c r="AC30" s="313"/>
      <c r="AD30" s="313"/>
      <c r="AE30" s="314"/>
      <c r="AF30" s="311" t="s">
        <v>153</v>
      </c>
      <c r="AG30" s="377"/>
    </row>
    <row r="31" spans="2:33" ht="20.100000000000001" customHeight="1">
      <c r="B31" s="315" t="str">
        <f t="shared" ref="B31:B41" si="1">IF(B9="","",B9)</f>
        <v/>
      </c>
      <c r="C31" s="316"/>
      <c r="D31" s="317" t="str">
        <f t="shared" ref="D31:D41" si="2">IF(D9="","",D9)</f>
        <v/>
      </c>
      <c r="E31" s="317"/>
      <c r="F31" s="317"/>
      <c r="G31" s="318" t="str">
        <f t="shared" ref="G31:G41" si="3">IF(G9="","",G9)</f>
        <v/>
      </c>
      <c r="H31" s="319"/>
      <c r="I31" s="319"/>
      <c r="J31" s="319"/>
      <c r="K31" s="319"/>
      <c r="L31" s="319"/>
      <c r="M31" s="319"/>
      <c r="N31" s="320"/>
      <c r="O31" s="321" t="str">
        <f t="shared" ref="O31:O41" si="4">IF(O9="","",O9)</f>
        <v/>
      </c>
      <c r="P31" s="322"/>
      <c r="Q31" s="323"/>
      <c r="R31" s="317">
        <f t="shared" ref="R31:R41" si="5">IF(R9="","",R9)</f>
        <v>1</v>
      </c>
      <c r="S31" s="317"/>
      <c r="T31" s="301" t="str">
        <f t="shared" ref="T31:T41" si="6">IF(T9="","",T9)</f>
        <v/>
      </c>
      <c r="U31" s="301"/>
      <c r="V31" s="301"/>
      <c r="W31" s="302" t="str">
        <f t="shared" ref="W31:W41" si="7">IF(W9="","",W9)</f>
        <v/>
      </c>
      <c r="X31" s="303"/>
      <c r="Y31" s="303"/>
      <c r="Z31" s="303"/>
      <c r="AA31" s="304"/>
      <c r="AB31" s="305" t="str">
        <f t="shared" ref="AB31:AB41" si="8">IF(AB9="","",AB9)</f>
        <v/>
      </c>
      <c r="AC31" s="306"/>
      <c r="AD31" s="306"/>
      <c r="AE31" s="307"/>
      <c r="AF31" s="316" t="str">
        <f t="shared" ref="AF31:AF41" si="9">IF(AF9="","",AF9)</f>
        <v/>
      </c>
      <c r="AG31" s="387"/>
    </row>
    <row r="32" spans="2:33" ht="20.100000000000001" customHeight="1">
      <c r="B32" s="299" t="str">
        <f t="shared" si="1"/>
        <v/>
      </c>
      <c r="C32" s="300"/>
      <c r="D32" s="286" t="str">
        <f t="shared" si="2"/>
        <v/>
      </c>
      <c r="E32" s="287"/>
      <c r="F32" s="288"/>
      <c r="G32" s="286" t="str">
        <f t="shared" si="3"/>
        <v/>
      </c>
      <c r="H32" s="287"/>
      <c r="I32" s="287"/>
      <c r="J32" s="287"/>
      <c r="K32" s="287"/>
      <c r="L32" s="287"/>
      <c r="M32" s="287"/>
      <c r="N32" s="288"/>
      <c r="O32" s="286" t="str">
        <f t="shared" si="4"/>
        <v/>
      </c>
      <c r="P32" s="287"/>
      <c r="Q32" s="288"/>
      <c r="R32" s="286">
        <f t="shared" si="5"/>
        <v>2</v>
      </c>
      <c r="S32" s="288"/>
      <c r="T32" s="292" t="str">
        <f t="shared" si="6"/>
        <v/>
      </c>
      <c r="U32" s="292"/>
      <c r="V32" s="292"/>
      <c r="W32" s="293" t="str">
        <f t="shared" si="7"/>
        <v/>
      </c>
      <c r="X32" s="294"/>
      <c r="Y32" s="294"/>
      <c r="Z32" s="294"/>
      <c r="AA32" s="295"/>
      <c r="AB32" s="296" t="str">
        <f t="shared" si="8"/>
        <v/>
      </c>
      <c r="AC32" s="297"/>
      <c r="AD32" s="297"/>
      <c r="AE32" s="298"/>
      <c r="AF32" s="391" t="str">
        <f t="shared" si="9"/>
        <v/>
      </c>
      <c r="AG32" s="392"/>
    </row>
    <row r="33" spans="2:33" ht="20.100000000000001" customHeight="1">
      <c r="B33" s="299" t="str">
        <f t="shared" si="1"/>
        <v/>
      </c>
      <c r="C33" s="300"/>
      <c r="D33" s="286" t="str">
        <f t="shared" si="2"/>
        <v/>
      </c>
      <c r="E33" s="287"/>
      <c r="F33" s="288"/>
      <c r="G33" s="286" t="str">
        <f t="shared" si="3"/>
        <v/>
      </c>
      <c r="H33" s="287"/>
      <c r="I33" s="287"/>
      <c r="J33" s="287"/>
      <c r="K33" s="287"/>
      <c r="L33" s="287"/>
      <c r="M33" s="287"/>
      <c r="N33" s="288"/>
      <c r="O33" s="286" t="str">
        <f t="shared" si="4"/>
        <v/>
      </c>
      <c r="P33" s="287"/>
      <c r="Q33" s="288"/>
      <c r="R33" s="286">
        <f t="shared" si="5"/>
        <v>5</v>
      </c>
      <c r="S33" s="288"/>
      <c r="T33" s="292" t="str">
        <f t="shared" si="6"/>
        <v/>
      </c>
      <c r="U33" s="292"/>
      <c r="V33" s="292"/>
      <c r="W33" s="293" t="str">
        <f t="shared" si="7"/>
        <v/>
      </c>
      <c r="X33" s="294"/>
      <c r="Y33" s="294"/>
      <c r="Z33" s="294"/>
      <c r="AA33" s="295"/>
      <c r="AB33" s="296" t="str">
        <f t="shared" si="8"/>
        <v/>
      </c>
      <c r="AC33" s="297"/>
      <c r="AD33" s="297"/>
      <c r="AE33" s="298"/>
      <c r="AF33" s="391" t="str">
        <f t="shared" si="9"/>
        <v/>
      </c>
      <c r="AG33" s="392"/>
    </row>
    <row r="34" spans="2:33" ht="20.100000000000001" customHeight="1">
      <c r="B34" s="299" t="str">
        <f t="shared" si="1"/>
        <v/>
      </c>
      <c r="C34" s="300"/>
      <c r="D34" s="286" t="str">
        <f t="shared" si="2"/>
        <v/>
      </c>
      <c r="E34" s="287"/>
      <c r="F34" s="288"/>
      <c r="G34" s="286" t="str">
        <f t="shared" si="3"/>
        <v/>
      </c>
      <c r="H34" s="287"/>
      <c r="I34" s="287"/>
      <c r="J34" s="287"/>
      <c r="K34" s="287"/>
      <c r="L34" s="287"/>
      <c r="M34" s="287"/>
      <c r="N34" s="288"/>
      <c r="O34" s="289" t="str">
        <f t="shared" si="4"/>
        <v/>
      </c>
      <c r="P34" s="290"/>
      <c r="Q34" s="291"/>
      <c r="R34" s="286" t="str">
        <f t="shared" si="5"/>
        <v/>
      </c>
      <c r="S34" s="288"/>
      <c r="T34" s="292" t="str">
        <f t="shared" si="6"/>
        <v/>
      </c>
      <c r="U34" s="292"/>
      <c r="V34" s="292"/>
      <c r="W34" s="293" t="str">
        <f t="shared" si="7"/>
        <v/>
      </c>
      <c r="X34" s="294"/>
      <c r="Y34" s="294"/>
      <c r="Z34" s="294"/>
      <c r="AA34" s="295"/>
      <c r="AB34" s="296" t="str">
        <f t="shared" si="8"/>
        <v/>
      </c>
      <c r="AC34" s="297"/>
      <c r="AD34" s="297"/>
      <c r="AE34" s="298"/>
      <c r="AF34" s="391" t="str">
        <f t="shared" si="9"/>
        <v/>
      </c>
      <c r="AG34" s="392"/>
    </row>
    <row r="35" spans="2:33" ht="20.100000000000001" customHeight="1">
      <c r="B35" s="299" t="str">
        <f t="shared" si="1"/>
        <v/>
      </c>
      <c r="C35" s="300"/>
      <c r="D35" s="286" t="str">
        <f t="shared" si="2"/>
        <v/>
      </c>
      <c r="E35" s="287"/>
      <c r="F35" s="288"/>
      <c r="G35" s="286" t="str">
        <f t="shared" si="3"/>
        <v/>
      </c>
      <c r="H35" s="287"/>
      <c r="I35" s="287"/>
      <c r="J35" s="287"/>
      <c r="K35" s="287"/>
      <c r="L35" s="287"/>
      <c r="M35" s="287"/>
      <c r="N35" s="288"/>
      <c r="O35" s="289" t="str">
        <f t="shared" si="4"/>
        <v/>
      </c>
      <c r="P35" s="290"/>
      <c r="Q35" s="291"/>
      <c r="R35" s="286" t="str">
        <f t="shared" si="5"/>
        <v/>
      </c>
      <c r="S35" s="288"/>
      <c r="T35" s="292" t="str">
        <f t="shared" si="6"/>
        <v/>
      </c>
      <c r="U35" s="292"/>
      <c r="V35" s="292"/>
      <c r="W35" s="293" t="str">
        <f t="shared" si="7"/>
        <v/>
      </c>
      <c r="X35" s="294"/>
      <c r="Y35" s="294"/>
      <c r="Z35" s="294"/>
      <c r="AA35" s="295"/>
      <c r="AB35" s="296" t="str">
        <f t="shared" si="8"/>
        <v/>
      </c>
      <c r="AC35" s="297"/>
      <c r="AD35" s="297"/>
      <c r="AE35" s="298"/>
      <c r="AF35" s="391" t="str">
        <f t="shared" si="9"/>
        <v/>
      </c>
      <c r="AG35" s="392"/>
    </row>
    <row r="36" spans="2:33" ht="20.100000000000001" customHeight="1">
      <c r="B36" s="299" t="str">
        <f t="shared" si="1"/>
        <v/>
      </c>
      <c r="C36" s="300"/>
      <c r="D36" s="286" t="str">
        <f t="shared" si="2"/>
        <v/>
      </c>
      <c r="E36" s="287"/>
      <c r="F36" s="288"/>
      <c r="G36" s="286" t="str">
        <f t="shared" si="3"/>
        <v/>
      </c>
      <c r="H36" s="287"/>
      <c r="I36" s="287"/>
      <c r="J36" s="287"/>
      <c r="K36" s="287"/>
      <c r="L36" s="287"/>
      <c r="M36" s="287"/>
      <c r="N36" s="288"/>
      <c r="O36" s="289" t="str">
        <f t="shared" si="4"/>
        <v/>
      </c>
      <c r="P36" s="290"/>
      <c r="Q36" s="291"/>
      <c r="R36" s="286" t="str">
        <f t="shared" si="5"/>
        <v/>
      </c>
      <c r="S36" s="288"/>
      <c r="T36" s="292" t="str">
        <f t="shared" si="6"/>
        <v/>
      </c>
      <c r="U36" s="292"/>
      <c r="V36" s="292"/>
      <c r="W36" s="293" t="str">
        <f t="shared" si="7"/>
        <v/>
      </c>
      <c r="X36" s="294"/>
      <c r="Y36" s="294"/>
      <c r="Z36" s="294"/>
      <c r="AA36" s="295"/>
      <c r="AB36" s="296" t="str">
        <f t="shared" si="8"/>
        <v/>
      </c>
      <c r="AC36" s="297"/>
      <c r="AD36" s="297"/>
      <c r="AE36" s="298"/>
      <c r="AF36" s="391" t="str">
        <f t="shared" si="9"/>
        <v/>
      </c>
      <c r="AG36" s="392"/>
    </row>
    <row r="37" spans="2:33" ht="20.100000000000001" customHeight="1">
      <c r="B37" s="299" t="str">
        <f t="shared" si="1"/>
        <v/>
      </c>
      <c r="C37" s="300"/>
      <c r="D37" s="286" t="str">
        <f t="shared" si="2"/>
        <v/>
      </c>
      <c r="E37" s="287"/>
      <c r="F37" s="288"/>
      <c r="G37" s="286" t="str">
        <f t="shared" si="3"/>
        <v/>
      </c>
      <c r="H37" s="287"/>
      <c r="I37" s="287"/>
      <c r="J37" s="287"/>
      <c r="K37" s="287"/>
      <c r="L37" s="287"/>
      <c r="M37" s="287"/>
      <c r="N37" s="288"/>
      <c r="O37" s="289" t="str">
        <f t="shared" si="4"/>
        <v/>
      </c>
      <c r="P37" s="290"/>
      <c r="Q37" s="291"/>
      <c r="R37" s="286" t="str">
        <f t="shared" si="5"/>
        <v/>
      </c>
      <c r="S37" s="288"/>
      <c r="T37" s="292" t="str">
        <f t="shared" si="6"/>
        <v/>
      </c>
      <c r="U37" s="292"/>
      <c r="V37" s="292"/>
      <c r="W37" s="293" t="str">
        <f t="shared" si="7"/>
        <v/>
      </c>
      <c r="X37" s="294"/>
      <c r="Y37" s="294"/>
      <c r="Z37" s="294"/>
      <c r="AA37" s="295"/>
      <c r="AB37" s="296" t="str">
        <f t="shared" si="8"/>
        <v/>
      </c>
      <c r="AC37" s="297"/>
      <c r="AD37" s="297"/>
      <c r="AE37" s="298"/>
      <c r="AF37" s="391" t="str">
        <f t="shared" si="9"/>
        <v/>
      </c>
      <c r="AG37" s="392"/>
    </row>
    <row r="38" spans="2:33" ht="20.100000000000001" customHeight="1">
      <c r="B38" s="299" t="str">
        <f t="shared" si="1"/>
        <v/>
      </c>
      <c r="C38" s="300"/>
      <c r="D38" s="286" t="str">
        <f t="shared" si="2"/>
        <v/>
      </c>
      <c r="E38" s="287"/>
      <c r="F38" s="288"/>
      <c r="G38" s="286" t="str">
        <f t="shared" si="3"/>
        <v/>
      </c>
      <c r="H38" s="287"/>
      <c r="I38" s="287"/>
      <c r="J38" s="287"/>
      <c r="K38" s="287"/>
      <c r="L38" s="287"/>
      <c r="M38" s="287"/>
      <c r="N38" s="288"/>
      <c r="O38" s="289" t="str">
        <f t="shared" si="4"/>
        <v/>
      </c>
      <c r="P38" s="290"/>
      <c r="Q38" s="291"/>
      <c r="R38" s="286" t="str">
        <f t="shared" si="5"/>
        <v/>
      </c>
      <c r="S38" s="288"/>
      <c r="T38" s="292" t="str">
        <f t="shared" si="6"/>
        <v/>
      </c>
      <c r="U38" s="292"/>
      <c r="V38" s="292"/>
      <c r="W38" s="293" t="str">
        <f t="shared" si="7"/>
        <v/>
      </c>
      <c r="X38" s="294"/>
      <c r="Y38" s="294"/>
      <c r="Z38" s="294"/>
      <c r="AA38" s="295"/>
      <c r="AB38" s="296" t="str">
        <f t="shared" si="8"/>
        <v/>
      </c>
      <c r="AC38" s="297"/>
      <c r="AD38" s="297"/>
      <c r="AE38" s="298"/>
      <c r="AF38" s="391" t="str">
        <f t="shared" si="9"/>
        <v/>
      </c>
      <c r="AG38" s="392"/>
    </row>
    <row r="39" spans="2:33" ht="20.100000000000001" customHeight="1">
      <c r="B39" s="299" t="str">
        <f t="shared" si="1"/>
        <v/>
      </c>
      <c r="C39" s="300"/>
      <c r="D39" s="286" t="str">
        <f t="shared" si="2"/>
        <v/>
      </c>
      <c r="E39" s="287"/>
      <c r="F39" s="288"/>
      <c r="G39" s="286" t="str">
        <f t="shared" si="3"/>
        <v/>
      </c>
      <c r="H39" s="287"/>
      <c r="I39" s="287"/>
      <c r="J39" s="287"/>
      <c r="K39" s="287"/>
      <c r="L39" s="287"/>
      <c r="M39" s="287"/>
      <c r="N39" s="288"/>
      <c r="O39" s="289" t="str">
        <f t="shared" si="4"/>
        <v/>
      </c>
      <c r="P39" s="290"/>
      <c r="Q39" s="291"/>
      <c r="R39" s="286" t="str">
        <f t="shared" si="5"/>
        <v/>
      </c>
      <c r="S39" s="288"/>
      <c r="T39" s="292" t="str">
        <f t="shared" si="6"/>
        <v/>
      </c>
      <c r="U39" s="292"/>
      <c r="V39" s="292"/>
      <c r="W39" s="293" t="str">
        <f t="shared" si="7"/>
        <v/>
      </c>
      <c r="X39" s="294"/>
      <c r="Y39" s="294"/>
      <c r="Z39" s="294"/>
      <c r="AA39" s="295"/>
      <c r="AB39" s="296" t="str">
        <f t="shared" si="8"/>
        <v/>
      </c>
      <c r="AC39" s="297"/>
      <c r="AD39" s="297"/>
      <c r="AE39" s="298"/>
      <c r="AF39" s="391" t="str">
        <f t="shared" si="9"/>
        <v/>
      </c>
      <c r="AG39" s="392"/>
    </row>
    <row r="40" spans="2:33" ht="20.100000000000001" customHeight="1">
      <c r="B40" s="299" t="str">
        <f t="shared" si="1"/>
        <v/>
      </c>
      <c r="C40" s="300"/>
      <c r="D40" s="286" t="str">
        <f t="shared" si="2"/>
        <v/>
      </c>
      <c r="E40" s="287"/>
      <c r="F40" s="288"/>
      <c r="G40" s="286" t="str">
        <f t="shared" si="3"/>
        <v/>
      </c>
      <c r="H40" s="287"/>
      <c r="I40" s="287"/>
      <c r="J40" s="287"/>
      <c r="K40" s="287"/>
      <c r="L40" s="287"/>
      <c r="M40" s="287"/>
      <c r="N40" s="288"/>
      <c r="O40" s="289" t="str">
        <f t="shared" si="4"/>
        <v/>
      </c>
      <c r="P40" s="290"/>
      <c r="Q40" s="291"/>
      <c r="R40" s="286" t="str">
        <f t="shared" si="5"/>
        <v/>
      </c>
      <c r="S40" s="288"/>
      <c r="T40" s="292" t="str">
        <f t="shared" si="6"/>
        <v/>
      </c>
      <c r="U40" s="292"/>
      <c r="V40" s="292"/>
      <c r="W40" s="293" t="str">
        <f t="shared" si="7"/>
        <v/>
      </c>
      <c r="X40" s="294"/>
      <c r="Y40" s="294"/>
      <c r="Z40" s="294"/>
      <c r="AA40" s="295"/>
      <c r="AB40" s="296" t="str">
        <f t="shared" si="8"/>
        <v/>
      </c>
      <c r="AC40" s="297"/>
      <c r="AD40" s="297"/>
      <c r="AE40" s="298"/>
      <c r="AF40" s="391" t="str">
        <f t="shared" si="9"/>
        <v/>
      </c>
      <c r="AG40" s="392"/>
    </row>
    <row r="41" spans="2:33" ht="20.100000000000001" customHeight="1" thickBot="1">
      <c r="B41" s="277" t="str">
        <f t="shared" si="1"/>
        <v/>
      </c>
      <c r="C41" s="278"/>
      <c r="D41" s="279" t="str">
        <f t="shared" si="2"/>
        <v/>
      </c>
      <c r="E41" s="280"/>
      <c r="F41" s="281"/>
      <c r="G41" s="279" t="str">
        <f t="shared" si="3"/>
        <v/>
      </c>
      <c r="H41" s="280"/>
      <c r="I41" s="280"/>
      <c r="J41" s="280"/>
      <c r="K41" s="280"/>
      <c r="L41" s="280"/>
      <c r="M41" s="280"/>
      <c r="N41" s="281"/>
      <c r="O41" s="282" t="str">
        <f t="shared" si="4"/>
        <v/>
      </c>
      <c r="P41" s="283"/>
      <c r="Q41" s="284"/>
      <c r="R41" s="279" t="str">
        <f t="shared" si="5"/>
        <v/>
      </c>
      <c r="S41" s="281"/>
      <c r="T41" s="285" t="str">
        <f t="shared" si="6"/>
        <v/>
      </c>
      <c r="U41" s="285"/>
      <c r="V41" s="285"/>
      <c r="W41" s="449" t="str">
        <f t="shared" si="7"/>
        <v/>
      </c>
      <c r="X41" s="450"/>
      <c r="Y41" s="450"/>
      <c r="Z41" s="450"/>
      <c r="AA41" s="451"/>
      <c r="AB41" s="330" t="str">
        <f t="shared" si="8"/>
        <v/>
      </c>
      <c r="AC41" s="331"/>
      <c r="AD41" s="331"/>
      <c r="AE41" s="332"/>
      <c r="AF41" s="425" t="str">
        <f t="shared" si="9"/>
        <v/>
      </c>
      <c r="AG41" s="426"/>
    </row>
    <row r="42" spans="2:33" ht="27.95" customHeight="1" thickBot="1">
      <c r="B42" s="398" t="s">
        <v>681</v>
      </c>
      <c r="C42" s="399"/>
      <c r="D42" s="399"/>
      <c r="E42" s="399"/>
      <c r="F42" s="399"/>
      <c r="G42" s="399"/>
      <c r="H42" s="399"/>
      <c r="I42" s="399"/>
      <c r="J42" s="399"/>
      <c r="K42" s="399"/>
      <c r="L42" s="399"/>
      <c r="M42" s="399"/>
      <c r="N42" s="399"/>
      <c r="O42" s="399"/>
      <c r="P42" s="399"/>
      <c r="Q42" s="399"/>
      <c r="R42" s="399"/>
      <c r="S42" s="399"/>
      <c r="T42" s="399"/>
      <c r="U42" s="399"/>
      <c r="V42" s="400"/>
      <c r="W42" s="401">
        <f>SUM(W31:Z41)</f>
        <v>0</v>
      </c>
      <c r="X42" s="402"/>
      <c r="Y42" s="402"/>
      <c r="Z42" s="402"/>
      <c r="AA42" s="403"/>
      <c r="AB42" s="401">
        <f>SUM(AB31:AE41)</f>
        <v>0</v>
      </c>
      <c r="AC42" s="402"/>
      <c r="AD42" s="402"/>
      <c r="AE42" s="403"/>
      <c r="AF42" s="428"/>
      <c r="AG42" s="429"/>
    </row>
    <row r="43" spans="2:33" ht="27.95" customHeight="1" thickBot="1">
      <c r="B43" s="411" t="s">
        <v>680</v>
      </c>
      <c r="C43" s="412"/>
      <c r="D43" s="413">
        <f>D21</f>
        <v>0</v>
      </c>
      <c r="E43" s="414"/>
      <c r="F43" s="414"/>
      <c r="G43" s="414"/>
      <c r="H43" s="415"/>
      <c r="I43" s="412" t="s">
        <v>679</v>
      </c>
      <c r="J43" s="412"/>
      <c r="K43" s="413">
        <f>K21</f>
        <v>0</v>
      </c>
      <c r="L43" s="414"/>
      <c r="M43" s="414"/>
      <c r="N43" s="415"/>
      <c r="O43" s="412" t="s">
        <v>678</v>
      </c>
      <c r="P43" s="412"/>
      <c r="Q43" s="416">
        <f>Q21</f>
        <v>0</v>
      </c>
      <c r="R43" s="417"/>
      <c r="S43" s="417"/>
      <c r="T43" s="418"/>
      <c r="U43" s="430" t="s">
        <v>677</v>
      </c>
      <c r="V43" s="430"/>
      <c r="W43" s="431">
        <f>W21</f>
        <v>0</v>
      </c>
      <c r="X43" s="432"/>
      <c r="Y43" s="432"/>
      <c r="Z43" s="432"/>
      <c r="AA43" s="393" t="s">
        <v>676</v>
      </c>
      <c r="AB43" s="394"/>
      <c r="AC43" s="452">
        <f>AC21</f>
        <v>0</v>
      </c>
      <c r="AD43" s="453"/>
      <c r="AE43" s="453"/>
      <c r="AF43" s="453"/>
      <c r="AG43" s="454"/>
    </row>
  </sheetData>
  <mergeCells count="292">
    <mergeCell ref="U43:V43"/>
    <mergeCell ref="W43:Z43"/>
    <mergeCell ref="AA43:AB43"/>
    <mergeCell ref="AC43:AG43"/>
    <mergeCell ref="B43:C43"/>
    <mergeCell ref="D43:H43"/>
    <mergeCell ref="I43:J43"/>
    <mergeCell ref="K43:N43"/>
    <mergeCell ref="O43:P43"/>
    <mergeCell ref="Q43:T43"/>
    <mergeCell ref="AF42:AG42"/>
    <mergeCell ref="B42:V42"/>
    <mergeCell ref="W42:AA42"/>
    <mergeCell ref="AB42:AE42"/>
    <mergeCell ref="B38:C38"/>
    <mergeCell ref="D38:F38"/>
    <mergeCell ref="G38:N38"/>
    <mergeCell ref="O38:Q38"/>
    <mergeCell ref="R38:S38"/>
    <mergeCell ref="T38:V38"/>
    <mergeCell ref="AF39:AG39"/>
    <mergeCell ref="W38:AA38"/>
    <mergeCell ref="AB38:AE38"/>
    <mergeCell ref="AF40:AG40"/>
    <mergeCell ref="AF41:AG41"/>
    <mergeCell ref="W39:AA39"/>
    <mergeCell ref="AB39:AE39"/>
    <mergeCell ref="AB40:AE40"/>
    <mergeCell ref="W41:AA41"/>
    <mergeCell ref="AB41:AE41"/>
    <mergeCell ref="AF30:AG30"/>
    <mergeCell ref="AF31:AG31"/>
    <mergeCell ref="AF32:AG32"/>
    <mergeCell ref="AF33:AG33"/>
    <mergeCell ref="AF34:AG34"/>
    <mergeCell ref="AF35:AG35"/>
    <mergeCell ref="AF36:AG36"/>
    <mergeCell ref="AF37:AG37"/>
    <mergeCell ref="AF38:AG38"/>
    <mergeCell ref="AC29:AG29"/>
    <mergeCell ref="AF19:AG19"/>
    <mergeCell ref="D19:F19"/>
    <mergeCell ref="R19:S19"/>
    <mergeCell ref="AF20:AG20"/>
    <mergeCell ref="U21:V21"/>
    <mergeCell ref="W21:Z21"/>
    <mergeCell ref="C27:E27"/>
    <mergeCell ref="F27:Q27"/>
    <mergeCell ref="S27:U27"/>
    <mergeCell ref="C29:E29"/>
    <mergeCell ref="V27:AB27"/>
    <mergeCell ref="AD27:AG27"/>
    <mergeCell ref="C28:E28"/>
    <mergeCell ref="F28:Q28"/>
    <mergeCell ref="S28:U28"/>
    <mergeCell ref="V28:AG28"/>
    <mergeCell ref="B24:G24"/>
    <mergeCell ref="H24:AA25"/>
    <mergeCell ref="B25:G25"/>
    <mergeCell ref="AB25:AG25"/>
    <mergeCell ref="B26:B29"/>
    <mergeCell ref="C26:E26"/>
    <mergeCell ref="F26:O26"/>
    <mergeCell ref="AC21:AG21"/>
    <mergeCell ref="B20:V20"/>
    <mergeCell ref="AB20:AE20"/>
    <mergeCell ref="W20:AA20"/>
    <mergeCell ref="O19:Q19"/>
    <mergeCell ref="G19:N19"/>
    <mergeCell ref="AB19:AE19"/>
    <mergeCell ref="T19:V19"/>
    <mergeCell ref="B21:C21"/>
    <mergeCell ref="D21:H21"/>
    <mergeCell ref="I21:J21"/>
    <mergeCell ref="K21:N21"/>
    <mergeCell ref="O21:P21"/>
    <mergeCell ref="Q21:T21"/>
    <mergeCell ref="AB18:AE18"/>
    <mergeCell ref="AF10:AG10"/>
    <mergeCell ref="AF11:AG11"/>
    <mergeCell ref="AF12:AG12"/>
    <mergeCell ref="AB10:AE10"/>
    <mergeCell ref="AB11:AE11"/>
    <mergeCell ref="AB12:AE12"/>
    <mergeCell ref="AB13:AE13"/>
    <mergeCell ref="AF17:AG17"/>
    <mergeCell ref="AF18:AG18"/>
    <mergeCell ref="AF15:AG15"/>
    <mergeCell ref="AF16:AG16"/>
    <mergeCell ref="AB15:AE15"/>
    <mergeCell ref="AF13:AG13"/>
    <mergeCell ref="AF14:AG14"/>
    <mergeCell ref="D13:F13"/>
    <mergeCell ref="R13:S13"/>
    <mergeCell ref="D14:F14"/>
    <mergeCell ref="R14:S14"/>
    <mergeCell ref="D11:F11"/>
    <mergeCell ref="AB16:AE16"/>
    <mergeCell ref="AB17:AE17"/>
    <mergeCell ref="D17:F17"/>
    <mergeCell ref="R17:S17"/>
    <mergeCell ref="O17:Q17"/>
    <mergeCell ref="D15:F15"/>
    <mergeCell ref="R15:S15"/>
    <mergeCell ref="D16:F16"/>
    <mergeCell ref="R16:S16"/>
    <mergeCell ref="O15:Q15"/>
    <mergeCell ref="W16:AA16"/>
    <mergeCell ref="O16:Q16"/>
    <mergeCell ref="AB14:AE14"/>
    <mergeCell ref="O10:Q10"/>
    <mergeCell ref="O11:Q11"/>
    <mergeCell ref="O12:Q12"/>
    <mergeCell ref="O13:Q13"/>
    <mergeCell ref="O14:Q14"/>
    <mergeCell ref="W14:AA14"/>
    <mergeCell ref="R11:S11"/>
    <mergeCell ref="D12:F12"/>
    <mergeCell ref="R12:S12"/>
    <mergeCell ref="AF8:AG8"/>
    <mergeCell ref="C6:E6"/>
    <mergeCell ref="F6:Q6"/>
    <mergeCell ref="S6:U6"/>
    <mergeCell ref="V6:AG6"/>
    <mergeCell ref="F7:Q7"/>
    <mergeCell ref="S7:U7"/>
    <mergeCell ref="V7:AA7"/>
    <mergeCell ref="AF9:AG9"/>
    <mergeCell ref="AB8:AE8"/>
    <mergeCell ref="AB9:AE9"/>
    <mergeCell ref="O8:Q8"/>
    <mergeCell ref="O9:Q9"/>
    <mergeCell ref="R8:S8"/>
    <mergeCell ref="D8:F8"/>
    <mergeCell ref="D9:F9"/>
    <mergeCell ref="R9:S9"/>
    <mergeCell ref="G8:N8"/>
    <mergeCell ref="G9:N9"/>
    <mergeCell ref="S5:U5"/>
    <mergeCell ref="V5:AB5"/>
    <mergeCell ref="AD5:AG5"/>
    <mergeCell ref="C7:E7"/>
    <mergeCell ref="AC7:AG7"/>
    <mergeCell ref="B2:G2"/>
    <mergeCell ref="H2:AA3"/>
    <mergeCell ref="B3:G3"/>
    <mergeCell ref="AB3:AG3"/>
    <mergeCell ref="B4:B7"/>
    <mergeCell ref="C4:E4"/>
    <mergeCell ref="F4:O4"/>
    <mergeCell ref="P4:Q4"/>
    <mergeCell ref="R4:R7"/>
    <mergeCell ref="S4:U4"/>
    <mergeCell ref="B8:C8"/>
    <mergeCell ref="B10:C10"/>
    <mergeCell ref="B11:C11"/>
    <mergeCell ref="B12:C12"/>
    <mergeCell ref="B13:C13"/>
    <mergeCell ref="B14:C14"/>
    <mergeCell ref="B16:C16"/>
    <mergeCell ref="C5:E5"/>
    <mergeCell ref="F5:Q5"/>
    <mergeCell ref="D10:F10"/>
    <mergeCell ref="B9:C9"/>
    <mergeCell ref="R10:S10"/>
    <mergeCell ref="W17:AA17"/>
    <mergeCell ref="W18:AA18"/>
    <mergeCell ref="W19:AA19"/>
    <mergeCell ref="T14:V14"/>
    <mergeCell ref="T15:V15"/>
    <mergeCell ref="T16:V16"/>
    <mergeCell ref="T17:V17"/>
    <mergeCell ref="B17:C17"/>
    <mergeCell ref="B18:C18"/>
    <mergeCell ref="B19:C19"/>
    <mergeCell ref="D18:F18"/>
    <mergeCell ref="R18:S18"/>
    <mergeCell ref="O18:Q18"/>
    <mergeCell ref="T18:V18"/>
    <mergeCell ref="W8:AA8"/>
    <mergeCell ref="W9:AA9"/>
    <mergeCell ref="W10:AA10"/>
    <mergeCell ref="W11:AA11"/>
    <mergeCell ref="W12:AA12"/>
    <mergeCell ref="W13:AA13"/>
    <mergeCell ref="T8:V8"/>
    <mergeCell ref="T9:V9"/>
    <mergeCell ref="T10:V10"/>
    <mergeCell ref="T11:V11"/>
    <mergeCell ref="T12:V12"/>
    <mergeCell ref="T13:V13"/>
    <mergeCell ref="G16:N16"/>
    <mergeCell ref="G17:N17"/>
    <mergeCell ref="G18:N18"/>
    <mergeCell ref="B30:C30"/>
    <mergeCell ref="D30:F30"/>
    <mergeCell ref="G30:N30"/>
    <mergeCell ref="W15:AA15"/>
    <mergeCell ref="G10:N10"/>
    <mergeCell ref="G11:N11"/>
    <mergeCell ref="G12:N12"/>
    <mergeCell ref="G13:N13"/>
    <mergeCell ref="G14:N14"/>
    <mergeCell ref="G15:N15"/>
    <mergeCell ref="B15:C15"/>
    <mergeCell ref="AA21:AB21"/>
    <mergeCell ref="F29:Q29"/>
    <mergeCell ref="S29:U29"/>
    <mergeCell ref="V29:AA29"/>
    <mergeCell ref="P26:Q26"/>
    <mergeCell ref="R26:R29"/>
    <mergeCell ref="S26:U26"/>
    <mergeCell ref="O30:Q30"/>
    <mergeCell ref="R30:S30"/>
    <mergeCell ref="T30:V30"/>
    <mergeCell ref="W30:AA30"/>
    <mergeCell ref="AB30:AE30"/>
    <mergeCell ref="B31:C31"/>
    <mergeCell ref="D31:F31"/>
    <mergeCell ref="G31:N31"/>
    <mergeCell ref="O31:Q31"/>
    <mergeCell ref="R31:S31"/>
    <mergeCell ref="T31:V31"/>
    <mergeCell ref="W31:AA31"/>
    <mergeCell ref="AB31:AE31"/>
    <mergeCell ref="B32:C32"/>
    <mergeCell ref="D32:F32"/>
    <mergeCell ref="G32:N32"/>
    <mergeCell ref="O32:Q32"/>
    <mergeCell ref="R32:S32"/>
    <mergeCell ref="T32:V32"/>
    <mergeCell ref="W32:AA32"/>
    <mergeCell ref="AB32:AE32"/>
    <mergeCell ref="B33:C33"/>
    <mergeCell ref="D33:F33"/>
    <mergeCell ref="G33:N33"/>
    <mergeCell ref="O33:Q33"/>
    <mergeCell ref="R33:S33"/>
    <mergeCell ref="T33:V33"/>
    <mergeCell ref="W33:AA33"/>
    <mergeCell ref="AB33:AE33"/>
    <mergeCell ref="W34:AA34"/>
    <mergeCell ref="AB34:AE34"/>
    <mergeCell ref="B35:C35"/>
    <mergeCell ref="D35:F35"/>
    <mergeCell ref="G35:N35"/>
    <mergeCell ref="O35:Q35"/>
    <mergeCell ref="R35:S35"/>
    <mergeCell ref="T35:V35"/>
    <mergeCell ref="W35:AA35"/>
    <mergeCell ref="AB35:AE35"/>
    <mergeCell ref="B34:C34"/>
    <mergeCell ref="D34:F34"/>
    <mergeCell ref="G34:N34"/>
    <mergeCell ref="O34:Q34"/>
    <mergeCell ref="R34:S34"/>
    <mergeCell ref="T34:V34"/>
    <mergeCell ref="W40:AA40"/>
    <mergeCell ref="W36:AA36"/>
    <mergeCell ref="AB36:AE36"/>
    <mergeCell ref="B37:C37"/>
    <mergeCell ref="D37:F37"/>
    <mergeCell ref="G37:N37"/>
    <mergeCell ref="O37:Q37"/>
    <mergeCell ref="R37:S37"/>
    <mergeCell ref="T37:V37"/>
    <mergeCell ref="W37:AA37"/>
    <mergeCell ref="AB37:AE37"/>
    <mergeCell ref="B36:C36"/>
    <mergeCell ref="D36:F36"/>
    <mergeCell ref="G36:N36"/>
    <mergeCell ref="O36:Q36"/>
    <mergeCell ref="R36:S36"/>
    <mergeCell ref="T36:V36"/>
    <mergeCell ref="B40:C40"/>
    <mergeCell ref="B39:C39"/>
    <mergeCell ref="D39:F39"/>
    <mergeCell ref="G39:N39"/>
    <mergeCell ref="O39:Q39"/>
    <mergeCell ref="R39:S39"/>
    <mergeCell ref="T39:V39"/>
    <mergeCell ref="B41:C41"/>
    <mergeCell ref="D41:F41"/>
    <mergeCell ref="G41:N41"/>
    <mergeCell ref="O41:Q41"/>
    <mergeCell ref="R41:S41"/>
    <mergeCell ref="T41:V41"/>
    <mergeCell ref="D40:F40"/>
    <mergeCell ref="G40:N40"/>
    <mergeCell ref="O40:Q40"/>
    <mergeCell ref="R40:S40"/>
    <mergeCell ref="T40:V40"/>
  </mergeCells>
  <phoneticPr fontId="4" type="noConversion"/>
  <printOptions horizontalCentered="1"/>
  <pageMargins left="0.78740157480314965" right="0.78740157480314965" top="0.98425196850393704" bottom="0.78740157480314965" header="0.51181102362204722" footer="0.43307086614173229"/>
  <pageSetup paperSize="9" scale="89" fitToHeight="0" orientation="portrait" r:id="rId1"/>
  <headerFooter alignWithMargins="0"/>
  <rowBreaks count="1" manualBreakCount="1">
    <brk id="22" max="16383" man="1"/>
  </row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showGridLines="0" workbookViewId="0">
      <selection activeCell="F4" sqref="F4:O4"/>
    </sheetView>
  </sheetViews>
  <sheetFormatPr defaultColWidth="31.25" defaultRowHeight="16.5"/>
  <cols>
    <col min="1" max="1" width="9.25" style="196" bestFit="1" customWidth="1"/>
    <col min="2" max="2" width="24.875" style="196" bestFit="1" customWidth="1"/>
    <col min="3" max="3" width="11.625" style="196" bestFit="1" customWidth="1"/>
    <col min="4" max="5" width="9.875" style="196" bestFit="1" customWidth="1"/>
    <col min="6" max="6" width="9.25" style="196" bestFit="1" customWidth="1"/>
    <col min="7" max="7" width="8.25" style="196" bestFit="1" customWidth="1"/>
    <col min="8" max="16384" width="31.25" style="196"/>
  </cols>
  <sheetData>
    <row r="1" spans="1:6" ht="20.25">
      <c r="A1" s="455" t="s">
        <v>772</v>
      </c>
      <c r="B1" s="455"/>
      <c r="C1" s="455"/>
      <c r="D1" s="455"/>
      <c r="E1" s="455"/>
      <c r="F1" s="455"/>
    </row>
    <row r="3" spans="1:6">
      <c r="A3" s="200" t="s">
        <v>771</v>
      </c>
      <c r="B3" s="200" t="s">
        <v>770</v>
      </c>
      <c r="C3" s="200" t="s">
        <v>769</v>
      </c>
      <c r="D3" s="200" t="s">
        <v>768</v>
      </c>
      <c r="E3" s="200" t="s">
        <v>767</v>
      </c>
      <c r="F3" s="200" t="s">
        <v>158</v>
      </c>
    </row>
    <row r="4" spans="1:6">
      <c r="A4" s="199" t="s">
        <v>766</v>
      </c>
      <c r="B4" s="198" t="s">
        <v>765</v>
      </c>
      <c r="C4" s="198" t="s">
        <v>742</v>
      </c>
      <c r="D4" s="198" t="s">
        <v>735</v>
      </c>
      <c r="E4" s="198" t="s">
        <v>730</v>
      </c>
      <c r="F4" s="197">
        <v>80000</v>
      </c>
    </row>
    <row r="5" spans="1:6">
      <c r="A5" s="199" t="s">
        <v>764</v>
      </c>
      <c r="B5" s="198" t="s">
        <v>763</v>
      </c>
      <c r="C5" s="198" t="s">
        <v>759</v>
      </c>
      <c r="D5" s="198" t="s">
        <v>762</v>
      </c>
      <c r="E5" s="198" t="s">
        <v>721</v>
      </c>
      <c r="F5" s="197">
        <v>19000</v>
      </c>
    </row>
    <row r="6" spans="1:6">
      <c r="A6" s="199" t="s">
        <v>761</v>
      </c>
      <c r="B6" s="198" t="s">
        <v>760</v>
      </c>
      <c r="C6" s="198" t="s">
        <v>759</v>
      </c>
      <c r="D6" s="198" t="s">
        <v>722</v>
      </c>
      <c r="E6" s="198" t="s">
        <v>721</v>
      </c>
      <c r="F6" s="197">
        <v>10000</v>
      </c>
    </row>
    <row r="7" spans="1:6">
      <c r="A7" s="199" t="s">
        <v>758</v>
      </c>
      <c r="B7" s="198" t="s">
        <v>757</v>
      </c>
      <c r="C7" s="198" t="s">
        <v>754</v>
      </c>
      <c r="D7" s="198" t="s">
        <v>722</v>
      </c>
      <c r="E7" s="198" t="s">
        <v>726</v>
      </c>
      <c r="F7" s="197">
        <v>22000</v>
      </c>
    </row>
    <row r="8" spans="1:6">
      <c r="A8" s="199" t="s">
        <v>756</v>
      </c>
      <c r="B8" s="198" t="s">
        <v>755</v>
      </c>
      <c r="C8" s="198" t="s">
        <v>754</v>
      </c>
      <c r="D8" s="198" t="s">
        <v>722</v>
      </c>
      <c r="E8" s="198" t="s">
        <v>730</v>
      </c>
      <c r="F8" s="197">
        <v>21000</v>
      </c>
    </row>
    <row r="9" spans="1:6">
      <c r="A9" s="199" t="s">
        <v>753</v>
      </c>
      <c r="B9" s="198" t="s">
        <v>752</v>
      </c>
      <c r="C9" s="198" t="s">
        <v>747</v>
      </c>
      <c r="D9" s="198" t="s">
        <v>722</v>
      </c>
      <c r="E9" s="198" t="s">
        <v>741</v>
      </c>
      <c r="F9" s="197">
        <v>25000</v>
      </c>
    </row>
    <row r="10" spans="1:6">
      <c r="A10" s="199" t="s">
        <v>751</v>
      </c>
      <c r="B10" s="198" t="s">
        <v>750</v>
      </c>
      <c r="C10" s="198" t="s">
        <v>747</v>
      </c>
      <c r="D10" s="198" t="s">
        <v>727</v>
      </c>
      <c r="E10" s="198" t="s">
        <v>734</v>
      </c>
      <c r="F10" s="197">
        <v>30000</v>
      </c>
    </row>
    <row r="11" spans="1:6">
      <c r="A11" s="199" t="s">
        <v>749</v>
      </c>
      <c r="B11" s="198" t="s">
        <v>748</v>
      </c>
      <c r="C11" s="198" t="s">
        <v>747</v>
      </c>
      <c r="D11" s="198" t="s">
        <v>722</v>
      </c>
      <c r="E11" s="198" t="s">
        <v>741</v>
      </c>
      <c r="F11" s="197">
        <v>40000</v>
      </c>
    </row>
    <row r="12" spans="1:6">
      <c r="A12" s="199" t="s">
        <v>746</v>
      </c>
      <c r="B12" s="198" t="s">
        <v>745</v>
      </c>
      <c r="C12" s="198" t="s">
        <v>742</v>
      </c>
      <c r="D12" s="198" t="s">
        <v>713</v>
      </c>
      <c r="E12" s="198" t="s">
        <v>734</v>
      </c>
      <c r="F12" s="197">
        <v>97000</v>
      </c>
    </row>
    <row r="13" spans="1:6">
      <c r="A13" s="199" t="s">
        <v>744</v>
      </c>
      <c r="B13" s="198" t="s">
        <v>743</v>
      </c>
      <c r="C13" s="198" t="s">
        <v>742</v>
      </c>
      <c r="D13" s="198" t="s">
        <v>731</v>
      </c>
      <c r="E13" s="198" t="s">
        <v>741</v>
      </c>
      <c r="F13" s="197">
        <v>31000</v>
      </c>
    </row>
    <row r="14" spans="1:6">
      <c r="A14" s="199" t="s">
        <v>740</v>
      </c>
      <c r="B14" s="198" t="s">
        <v>739</v>
      </c>
      <c r="C14" s="198" t="s">
        <v>736</v>
      </c>
      <c r="D14" s="198" t="s">
        <v>735</v>
      </c>
      <c r="E14" s="198" t="s">
        <v>734</v>
      </c>
      <c r="F14" s="197">
        <v>21000</v>
      </c>
    </row>
    <row r="15" spans="1:6">
      <c r="A15" s="199" t="s">
        <v>738</v>
      </c>
      <c r="B15" s="198" t="s">
        <v>737</v>
      </c>
      <c r="C15" s="198" t="s">
        <v>736</v>
      </c>
      <c r="D15" s="198" t="s">
        <v>735</v>
      </c>
      <c r="E15" s="198" t="s">
        <v>734</v>
      </c>
      <c r="F15" s="197">
        <v>13800</v>
      </c>
    </row>
    <row r="16" spans="1:6">
      <c r="A16" s="199" t="s">
        <v>733</v>
      </c>
      <c r="B16" s="198" t="s">
        <v>732</v>
      </c>
      <c r="C16" s="198" t="s">
        <v>723</v>
      </c>
      <c r="D16" s="198" t="s">
        <v>731</v>
      </c>
      <c r="E16" s="198" t="s">
        <v>730</v>
      </c>
      <c r="F16" s="197">
        <v>16000</v>
      </c>
    </row>
    <row r="17" spans="1:6">
      <c r="A17" s="199" t="s">
        <v>729</v>
      </c>
      <c r="B17" s="198" t="s">
        <v>728</v>
      </c>
      <c r="C17" s="198" t="s">
        <v>723</v>
      </c>
      <c r="D17" s="198" t="s">
        <v>727</v>
      </c>
      <c r="E17" s="198" t="s">
        <v>726</v>
      </c>
      <c r="F17" s="197">
        <v>23000</v>
      </c>
    </row>
    <row r="18" spans="1:6">
      <c r="A18" s="199" t="s">
        <v>725</v>
      </c>
      <c r="B18" s="198" t="s">
        <v>724</v>
      </c>
      <c r="C18" s="198" t="s">
        <v>723</v>
      </c>
      <c r="D18" s="198" t="s">
        <v>722</v>
      </c>
      <c r="E18" s="198" t="s">
        <v>721</v>
      </c>
      <c r="F18" s="197">
        <v>15000</v>
      </c>
    </row>
    <row r="19" spans="1:6">
      <c r="A19" s="199" t="s">
        <v>720</v>
      </c>
      <c r="B19" s="198" t="s">
        <v>719</v>
      </c>
      <c r="C19" s="198" t="s">
        <v>714</v>
      </c>
      <c r="D19" s="198" t="s">
        <v>718</v>
      </c>
      <c r="E19" s="198" t="s">
        <v>717</v>
      </c>
      <c r="F19" s="197">
        <v>17000</v>
      </c>
    </row>
    <row r="20" spans="1:6">
      <c r="A20" s="199" t="s">
        <v>716</v>
      </c>
      <c r="B20" s="198" t="s">
        <v>715</v>
      </c>
      <c r="C20" s="198" t="s">
        <v>714</v>
      </c>
      <c r="D20" s="198" t="s">
        <v>713</v>
      </c>
      <c r="E20" s="198" t="s">
        <v>712</v>
      </c>
      <c r="F20" s="197">
        <v>39000</v>
      </c>
    </row>
    <row r="21" spans="1:6" ht="17.25" thickBot="1">
      <c r="A21" s="199"/>
      <c r="B21" s="198"/>
      <c r="C21" s="198"/>
      <c r="D21" s="198"/>
      <c r="E21" s="198"/>
      <c r="F21" s="197"/>
    </row>
    <row r="22" spans="1:6" ht="17.25" thickTop="1">
      <c r="A22" s="456" t="s">
        <v>711</v>
      </c>
      <c r="B22" s="456"/>
      <c r="C22" s="456"/>
      <c r="D22" s="456"/>
      <c r="E22" s="456"/>
      <c r="F22" s="456"/>
    </row>
  </sheetData>
  <mergeCells count="2">
    <mergeCell ref="A1:F1"/>
    <mergeCell ref="A22:F22"/>
  </mergeCells>
  <phoneticPr fontId="4" type="noConversion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workbookViewId="0">
      <selection activeCell="F4" sqref="F4:O4"/>
    </sheetView>
  </sheetViews>
  <sheetFormatPr defaultRowHeight="16.5"/>
  <cols>
    <col min="1" max="1" width="9.25" style="82" bestFit="1" customWidth="1"/>
    <col min="2" max="2" width="18.625" style="82" bestFit="1" customWidth="1"/>
    <col min="3" max="3" width="9" style="82" bestFit="1" customWidth="1"/>
    <col min="4" max="4" width="35.625" style="82" bestFit="1" customWidth="1"/>
    <col min="5" max="5" width="15.375" style="82" bestFit="1" customWidth="1"/>
    <col min="6" max="6" width="15" style="82" bestFit="1" customWidth="1"/>
    <col min="7" max="246" width="9" style="82"/>
    <col min="247" max="247" width="1.375" style="82" customWidth="1"/>
    <col min="248" max="248" width="10.75" style="82" customWidth="1"/>
    <col min="249" max="249" width="17.75" style="82" bestFit="1" customWidth="1"/>
    <col min="250" max="250" width="11.625" style="82" bestFit="1" customWidth="1"/>
    <col min="251" max="251" width="7.625" style="82" customWidth="1"/>
    <col min="252" max="252" width="8" style="82" bestFit="1" customWidth="1"/>
    <col min="253" max="253" width="28.375" style="82" customWidth="1"/>
    <col min="254" max="254" width="8" style="82" bestFit="1" customWidth="1"/>
    <col min="255" max="255" width="9.125" style="82" bestFit="1" customWidth="1"/>
    <col min="256" max="256" width="8.125" style="82" customWidth="1"/>
    <col min="257" max="257" width="7.875" style="82" bestFit="1" customWidth="1"/>
    <col min="258" max="258" width="8.25" style="82" customWidth="1"/>
    <col min="259" max="259" width="8" style="82" customWidth="1"/>
    <col min="260" max="260" width="18.625" style="82" customWidth="1"/>
    <col min="261" max="502" width="9" style="82"/>
    <col min="503" max="503" width="1.375" style="82" customWidth="1"/>
    <col min="504" max="504" width="10.75" style="82" customWidth="1"/>
    <col min="505" max="505" width="17.75" style="82" bestFit="1" customWidth="1"/>
    <col min="506" max="506" width="11.625" style="82" bestFit="1" customWidth="1"/>
    <col min="507" max="507" width="7.625" style="82" customWidth="1"/>
    <col min="508" max="508" width="8" style="82" bestFit="1" customWidth="1"/>
    <col min="509" max="509" width="28.375" style="82" customWidth="1"/>
    <col min="510" max="510" width="8" style="82" bestFit="1" customWidth="1"/>
    <col min="511" max="511" width="9.125" style="82" bestFit="1" customWidth="1"/>
    <col min="512" max="512" width="8.125" style="82" customWidth="1"/>
    <col min="513" max="513" width="7.875" style="82" bestFit="1" customWidth="1"/>
    <col min="514" max="514" width="8.25" style="82" customWidth="1"/>
    <col min="515" max="515" width="8" style="82" customWidth="1"/>
    <col min="516" max="516" width="18.625" style="82" customWidth="1"/>
    <col min="517" max="758" width="9" style="82"/>
    <col min="759" max="759" width="1.375" style="82" customWidth="1"/>
    <col min="760" max="760" width="10.75" style="82" customWidth="1"/>
    <col min="761" max="761" width="17.75" style="82" bestFit="1" customWidth="1"/>
    <col min="762" max="762" width="11.625" style="82" bestFit="1" customWidth="1"/>
    <col min="763" max="763" width="7.625" style="82" customWidth="1"/>
    <col min="764" max="764" width="8" style="82" bestFit="1" customWidth="1"/>
    <col min="765" max="765" width="28.375" style="82" customWidth="1"/>
    <col min="766" max="766" width="8" style="82" bestFit="1" customWidth="1"/>
    <col min="767" max="767" width="9.125" style="82" bestFit="1" customWidth="1"/>
    <col min="768" max="768" width="8.125" style="82" customWidth="1"/>
    <col min="769" max="769" width="7.875" style="82" bestFit="1" customWidth="1"/>
    <col min="770" max="770" width="8.25" style="82" customWidth="1"/>
    <col min="771" max="771" width="8" style="82" customWidth="1"/>
    <col min="772" max="772" width="18.625" style="82" customWidth="1"/>
    <col min="773" max="1014" width="9" style="82"/>
    <col min="1015" max="1015" width="1.375" style="82" customWidth="1"/>
    <col min="1016" max="1016" width="10.75" style="82" customWidth="1"/>
    <col min="1017" max="1017" width="17.75" style="82" bestFit="1" customWidth="1"/>
    <col min="1018" max="1018" width="11.625" style="82" bestFit="1" customWidth="1"/>
    <col min="1019" max="1019" width="7.625" style="82" customWidth="1"/>
    <col min="1020" max="1020" width="8" style="82" bestFit="1" customWidth="1"/>
    <col min="1021" max="1021" width="28.375" style="82" customWidth="1"/>
    <col min="1022" max="1022" width="8" style="82" bestFit="1" customWidth="1"/>
    <col min="1023" max="1023" width="9.125" style="82" bestFit="1" customWidth="1"/>
    <col min="1024" max="1024" width="8.125" style="82" customWidth="1"/>
    <col min="1025" max="1025" width="7.875" style="82" bestFit="1" customWidth="1"/>
    <col min="1026" max="1026" width="8.25" style="82" customWidth="1"/>
    <col min="1027" max="1027" width="8" style="82" customWidth="1"/>
    <col min="1028" max="1028" width="18.625" style="82" customWidth="1"/>
    <col min="1029" max="1270" width="9" style="82"/>
    <col min="1271" max="1271" width="1.375" style="82" customWidth="1"/>
    <col min="1272" max="1272" width="10.75" style="82" customWidth="1"/>
    <col min="1273" max="1273" width="17.75" style="82" bestFit="1" customWidth="1"/>
    <col min="1274" max="1274" width="11.625" style="82" bestFit="1" customWidth="1"/>
    <col min="1275" max="1275" width="7.625" style="82" customWidth="1"/>
    <col min="1276" max="1276" width="8" style="82" bestFit="1" customWidth="1"/>
    <col min="1277" max="1277" width="28.375" style="82" customWidth="1"/>
    <col min="1278" max="1278" width="8" style="82" bestFit="1" customWidth="1"/>
    <col min="1279" max="1279" width="9.125" style="82" bestFit="1" customWidth="1"/>
    <col min="1280" max="1280" width="8.125" style="82" customWidth="1"/>
    <col min="1281" max="1281" width="7.875" style="82" bestFit="1" customWidth="1"/>
    <col min="1282" max="1282" width="8.25" style="82" customWidth="1"/>
    <col min="1283" max="1283" width="8" style="82" customWidth="1"/>
    <col min="1284" max="1284" width="18.625" style="82" customWidth="1"/>
    <col min="1285" max="1526" width="9" style="82"/>
    <col min="1527" max="1527" width="1.375" style="82" customWidth="1"/>
    <col min="1528" max="1528" width="10.75" style="82" customWidth="1"/>
    <col min="1529" max="1529" width="17.75" style="82" bestFit="1" customWidth="1"/>
    <col min="1530" max="1530" width="11.625" style="82" bestFit="1" customWidth="1"/>
    <col min="1531" max="1531" width="7.625" style="82" customWidth="1"/>
    <col min="1532" max="1532" width="8" style="82" bestFit="1" customWidth="1"/>
    <col min="1533" max="1533" width="28.375" style="82" customWidth="1"/>
    <col min="1534" max="1534" width="8" style="82" bestFit="1" customWidth="1"/>
    <col min="1535" max="1535" width="9.125" style="82" bestFit="1" customWidth="1"/>
    <col min="1536" max="1536" width="8.125" style="82" customWidth="1"/>
    <col min="1537" max="1537" width="7.875" style="82" bestFit="1" customWidth="1"/>
    <col min="1538" max="1538" width="8.25" style="82" customWidth="1"/>
    <col min="1539" max="1539" width="8" style="82" customWidth="1"/>
    <col min="1540" max="1540" width="18.625" style="82" customWidth="1"/>
    <col min="1541" max="1782" width="9" style="82"/>
    <col min="1783" max="1783" width="1.375" style="82" customWidth="1"/>
    <col min="1784" max="1784" width="10.75" style="82" customWidth="1"/>
    <col min="1785" max="1785" width="17.75" style="82" bestFit="1" customWidth="1"/>
    <col min="1786" max="1786" width="11.625" style="82" bestFit="1" customWidth="1"/>
    <col min="1787" max="1787" width="7.625" style="82" customWidth="1"/>
    <col min="1788" max="1788" width="8" style="82" bestFit="1" customWidth="1"/>
    <col min="1789" max="1789" width="28.375" style="82" customWidth="1"/>
    <col min="1790" max="1790" width="8" style="82" bestFit="1" customWidth="1"/>
    <col min="1791" max="1791" width="9.125" style="82" bestFit="1" customWidth="1"/>
    <col min="1792" max="1792" width="8.125" style="82" customWidth="1"/>
    <col min="1793" max="1793" width="7.875" style="82" bestFit="1" customWidth="1"/>
    <col min="1794" max="1794" width="8.25" style="82" customWidth="1"/>
    <col min="1795" max="1795" width="8" style="82" customWidth="1"/>
    <col min="1796" max="1796" width="18.625" style="82" customWidth="1"/>
    <col min="1797" max="2038" width="9" style="82"/>
    <col min="2039" max="2039" width="1.375" style="82" customWidth="1"/>
    <col min="2040" max="2040" width="10.75" style="82" customWidth="1"/>
    <col min="2041" max="2041" width="17.75" style="82" bestFit="1" customWidth="1"/>
    <col min="2042" max="2042" width="11.625" style="82" bestFit="1" customWidth="1"/>
    <col min="2043" max="2043" width="7.625" style="82" customWidth="1"/>
    <col min="2044" max="2044" width="8" style="82" bestFit="1" customWidth="1"/>
    <col min="2045" max="2045" width="28.375" style="82" customWidth="1"/>
    <col min="2046" max="2046" width="8" style="82" bestFit="1" customWidth="1"/>
    <col min="2047" max="2047" width="9.125" style="82" bestFit="1" customWidth="1"/>
    <col min="2048" max="2048" width="8.125" style="82" customWidth="1"/>
    <col min="2049" max="2049" width="7.875" style="82" bestFit="1" customWidth="1"/>
    <col min="2050" max="2050" width="8.25" style="82" customWidth="1"/>
    <col min="2051" max="2051" width="8" style="82" customWidth="1"/>
    <col min="2052" max="2052" width="18.625" style="82" customWidth="1"/>
    <col min="2053" max="2294" width="9" style="82"/>
    <col min="2295" max="2295" width="1.375" style="82" customWidth="1"/>
    <col min="2296" max="2296" width="10.75" style="82" customWidth="1"/>
    <col min="2297" max="2297" width="17.75" style="82" bestFit="1" customWidth="1"/>
    <col min="2298" max="2298" width="11.625" style="82" bestFit="1" customWidth="1"/>
    <col min="2299" max="2299" width="7.625" style="82" customWidth="1"/>
    <col min="2300" max="2300" width="8" style="82" bestFit="1" customWidth="1"/>
    <col min="2301" max="2301" width="28.375" style="82" customWidth="1"/>
    <col min="2302" max="2302" width="8" style="82" bestFit="1" customWidth="1"/>
    <col min="2303" max="2303" width="9.125" style="82" bestFit="1" customWidth="1"/>
    <col min="2304" max="2304" width="8.125" style="82" customWidth="1"/>
    <col min="2305" max="2305" width="7.875" style="82" bestFit="1" customWidth="1"/>
    <col min="2306" max="2306" width="8.25" style="82" customWidth="1"/>
    <col min="2307" max="2307" width="8" style="82" customWidth="1"/>
    <col min="2308" max="2308" width="18.625" style="82" customWidth="1"/>
    <col min="2309" max="2550" width="9" style="82"/>
    <col min="2551" max="2551" width="1.375" style="82" customWidth="1"/>
    <col min="2552" max="2552" width="10.75" style="82" customWidth="1"/>
    <col min="2553" max="2553" width="17.75" style="82" bestFit="1" customWidth="1"/>
    <col min="2554" max="2554" width="11.625" style="82" bestFit="1" customWidth="1"/>
    <col min="2555" max="2555" width="7.625" style="82" customWidth="1"/>
    <col min="2556" max="2556" width="8" style="82" bestFit="1" customWidth="1"/>
    <col min="2557" max="2557" width="28.375" style="82" customWidth="1"/>
    <col min="2558" max="2558" width="8" style="82" bestFit="1" customWidth="1"/>
    <col min="2559" max="2559" width="9.125" style="82" bestFit="1" customWidth="1"/>
    <col min="2560" max="2560" width="8.125" style="82" customWidth="1"/>
    <col min="2561" max="2561" width="7.875" style="82" bestFit="1" customWidth="1"/>
    <col min="2562" max="2562" width="8.25" style="82" customWidth="1"/>
    <col min="2563" max="2563" width="8" style="82" customWidth="1"/>
    <col min="2564" max="2564" width="18.625" style="82" customWidth="1"/>
    <col min="2565" max="2806" width="9" style="82"/>
    <col min="2807" max="2807" width="1.375" style="82" customWidth="1"/>
    <col min="2808" max="2808" width="10.75" style="82" customWidth="1"/>
    <col min="2809" max="2809" width="17.75" style="82" bestFit="1" customWidth="1"/>
    <col min="2810" max="2810" width="11.625" style="82" bestFit="1" customWidth="1"/>
    <col min="2811" max="2811" width="7.625" style="82" customWidth="1"/>
    <col min="2812" max="2812" width="8" style="82" bestFit="1" customWidth="1"/>
    <col min="2813" max="2813" width="28.375" style="82" customWidth="1"/>
    <col min="2814" max="2814" width="8" style="82" bestFit="1" customWidth="1"/>
    <col min="2815" max="2815" width="9.125" style="82" bestFit="1" customWidth="1"/>
    <col min="2816" max="2816" width="8.125" style="82" customWidth="1"/>
    <col min="2817" max="2817" width="7.875" style="82" bestFit="1" customWidth="1"/>
    <col min="2818" max="2818" width="8.25" style="82" customWidth="1"/>
    <col min="2819" max="2819" width="8" style="82" customWidth="1"/>
    <col min="2820" max="2820" width="18.625" style="82" customWidth="1"/>
    <col min="2821" max="3062" width="9" style="82"/>
    <col min="3063" max="3063" width="1.375" style="82" customWidth="1"/>
    <col min="3064" max="3064" width="10.75" style="82" customWidth="1"/>
    <col min="3065" max="3065" width="17.75" style="82" bestFit="1" customWidth="1"/>
    <col min="3066" max="3066" width="11.625" style="82" bestFit="1" customWidth="1"/>
    <col min="3067" max="3067" width="7.625" style="82" customWidth="1"/>
    <col min="3068" max="3068" width="8" style="82" bestFit="1" customWidth="1"/>
    <col min="3069" max="3069" width="28.375" style="82" customWidth="1"/>
    <col min="3070" max="3070" width="8" style="82" bestFit="1" customWidth="1"/>
    <col min="3071" max="3071" width="9.125" style="82" bestFit="1" customWidth="1"/>
    <col min="3072" max="3072" width="8.125" style="82" customWidth="1"/>
    <col min="3073" max="3073" width="7.875" style="82" bestFit="1" customWidth="1"/>
    <col min="3074" max="3074" width="8.25" style="82" customWidth="1"/>
    <col min="3075" max="3075" width="8" style="82" customWidth="1"/>
    <col min="3076" max="3076" width="18.625" style="82" customWidth="1"/>
    <col min="3077" max="3318" width="9" style="82"/>
    <col min="3319" max="3319" width="1.375" style="82" customWidth="1"/>
    <col min="3320" max="3320" width="10.75" style="82" customWidth="1"/>
    <col min="3321" max="3321" width="17.75" style="82" bestFit="1" customWidth="1"/>
    <col min="3322" max="3322" width="11.625" style="82" bestFit="1" customWidth="1"/>
    <col min="3323" max="3323" width="7.625" style="82" customWidth="1"/>
    <col min="3324" max="3324" width="8" style="82" bestFit="1" customWidth="1"/>
    <col min="3325" max="3325" width="28.375" style="82" customWidth="1"/>
    <col min="3326" max="3326" width="8" style="82" bestFit="1" customWidth="1"/>
    <col min="3327" max="3327" width="9.125" style="82" bestFit="1" customWidth="1"/>
    <col min="3328" max="3328" width="8.125" style="82" customWidth="1"/>
    <col min="3329" max="3329" width="7.875" style="82" bestFit="1" customWidth="1"/>
    <col min="3330" max="3330" width="8.25" style="82" customWidth="1"/>
    <col min="3331" max="3331" width="8" style="82" customWidth="1"/>
    <col min="3332" max="3332" width="18.625" style="82" customWidth="1"/>
    <col min="3333" max="3574" width="9" style="82"/>
    <col min="3575" max="3575" width="1.375" style="82" customWidth="1"/>
    <col min="3576" max="3576" width="10.75" style="82" customWidth="1"/>
    <col min="3577" max="3577" width="17.75" style="82" bestFit="1" customWidth="1"/>
    <col min="3578" max="3578" width="11.625" style="82" bestFit="1" customWidth="1"/>
    <col min="3579" max="3579" width="7.625" style="82" customWidth="1"/>
    <col min="3580" max="3580" width="8" style="82" bestFit="1" customWidth="1"/>
    <col min="3581" max="3581" width="28.375" style="82" customWidth="1"/>
    <col min="3582" max="3582" width="8" style="82" bestFit="1" customWidth="1"/>
    <col min="3583" max="3583" width="9.125" style="82" bestFit="1" customWidth="1"/>
    <col min="3584" max="3584" width="8.125" style="82" customWidth="1"/>
    <col min="3585" max="3585" width="7.875" style="82" bestFit="1" customWidth="1"/>
    <col min="3586" max="3586" width="8.25" style="82" customWidth="1"/>
    <col min="3587" max="3587" width="8" style="82" customWidth="1"/>
    <col min="3588" max="3588" width="18.625" style="82" customWidth="1"/>
    <col min="3589" max="3830" width="9" style="82"/>
    <col min="3831" max="3831" width="1.375" style="82" customWidth="1"/>
    <col min="3832" max="3832" width="10.75" style="82" customWidth="1"/>
    <col min="3833" max="3833" width="17.75" style="82" bestFit="1" customWidth="1"/>
    <col min="3834" max="3834" width="11.625" style="82" bestFit="1" customWidth="1"/>
    <col min="3835" max="3835" width="7.625" style="82" customWidth="1"/>
    <col min="3836" max="3836" width="8" style="82" bestFit="1" customWidth="1"/>
    <col min="3837" max="3837" width="28.375" style="82" customWidth="1"/>
    <col min="3838" max="3838" width="8" style="82" bestFit="1" customWidth="1"/>
    <col min="3839" max="3839" width="9.125" style="82" bestFit="1" customWidth="1"/>
    <col min="3840" max="3840" width="8.125" style="82" customWidth="1"/>
    <col min="3841" max="3841" width="7.875" style="82" bestFit="1" customWidth="1"/>
    <col min="3842" max="3842" width="8.25" style="82" customWidth="1"/>
    <col min="3843" max="3843" width="8" style="82" customWidth="1"/>
    <col min="3844" max="3844" width="18.625" style="82" customWidth="1"/>
    <col min="3845" max="4086" width="9" style="82"/>
    <col min="4087" max="4087" width="1.375" style="82" customWidth="1"/>
    <col min="4088" max="4088" width="10.75" style="82" customWidth="1"/>
    <col min="4089" max="4089" width="17.75" style="82" bestFit="1" customWidth="1"/>
    <col min="4090" max="4090" width="11.625" style="82" bestFit="1" customWidth="1"/>
    <col min="4091" max="4091" width="7.625" style="82" customWidth="1"/>
    <col min="4092" max="4092" width="8" style="82" bestFit="1" customWidth="1"/>
    <col min="4093" max="4093" width="28.375" style="82" customWidth="1"/>
    <col min="4094" max="4094" width="8" style="82" bestFit="1" customWidth="1"/>
    <col min="4095" max="4095" width="9.125" style="82" bestFit="1" customWidth="1"/>
    <col min="4096" max="4096" width="8.125" style="82" customWidth="1"/>
    <col min="4097" max="4097" width="7.875" style="82" bestFit="1" customWidth="1"/>
    <col min="4098" max="4098" width="8.25" style="82" customWidth="1"/>
    <col min="4099" max="4099" width="8" style="82" customWidth="1"/>
    <col min="4100" max="4100" width="18.625" style="82" customWidth="1"/>
    <col min="4101" max="4342" width="9" style="82"/>
    <col min="4343" max="4343" width="1.375" style="82" customWidth="1"/>
    <col min="4344" max="4344" width="10.75" style="82" customWidth="1"/>
    <col min="4345" max="4345" width="17.75" style="82" bestFit="1" customWidth="1"/>
    <col min="4346" max="4346" width="11.625" style="82" bestFit="1" customWidth="1"/>
    <col min="4347" max="4347" width="7.625" style="82" customWidth="1"/>
    <col min="4348" max="4348" width="8" style="82" bestFit="1" customWidth="1"/>
    <col min="4349" max="4349" width="28.375" style="82" customWidth="1"/>
    <col min="4350" max="4350" width="8" style="82" bestFit="1" customWidth="1"/>
    <col min="4351" max="4351" width="9.125" style="82" bestFit="1" customWidth="1"/>
    <col min="4352" max="4352" width="8.125" style="82" customWidth="1"/>
    <col min="4353" max="4353" width="7.875" style="82" bestFit="1" customWidth="1"/>
    <col min="4354" max="4354" width="8.25" style="82" customWidth="1"/>
    <col min="4355" max="4355" width="8" style="82" customWidth="1"/>
    <col min="4356" max="4356" width="18.625" style="82" customWidth="1"/>
    <col min="4357" max="4598" width="9" style="82"/>
    <col min="4599" max="4599" width="1.375" style="82" customWidth="1"/>
    <col min="4600" max="4600" width="10.75" style="82" customWidth="1"/>
    <col min="4601" max="4601" width="17.75" style="82" bestFit="1" customWidth="1"/>
    <col min="4602" max="4602" width="11.625" style="82" bestFit="1" customWidth="1"/>
    <col min="4603" max="4603" width="7.625" style="82" customWidth="1"/>
    <col min="4604" max="4604" width="8" style="82" bestFit="1" customWidth="1"/>
    <col min="4605" max="4605" width="28.375" style="82" customWidth="1"/>
    <col min="4606" max="4606" width="8" style="82" bestFit="1" customWidth="1"/>
    <col min="4607" max="4607" width="9.125" style="82" bestFit="1" customWidth="1"/>
    <col min="4608" max="4608" width="8.125" style="82" customWidth="1"/>
    <col min="4609" max="4609" width="7.875" style="82" bestFit="1" customWidth="1"/>
    <col min="4610" max="4610" width="8.25" style="82" customWidth="1"/>
    <col min="4611" max="4611" width="8" style="82" customWidth="1"/>
    <col min="4612" max="4612" width="18.625" style="82" customWidth="1"/>
    <col min="4613" max="4854" width="9" style="82"/>
    <col min="4855" max="4855" width="1.375" style="82" customWidth="1"/>
    <col min="4856" max="4856" width="10.75" style="82" customWidth="1"/>
    <col min="4857" max="4857" width="17.75" style="82" bestFit="1" customWidth="1"/>
    <col min="4858" max="4858" width="11.625" style="82" bestFit="1" customWidth="1"/>
    <col min="4859" max="4859" width="7.625" style="82" customWidth="1"/>
    <col min="4860" max="4860" width="8" style="82" bestFit="1" customWidth="1"/>
    <col min="4861" max="4861" width="28.375" style="82" customWidth="1"/>
    <col min="4862" max="4862" width="8" style="82" bestFit="1" customWidth="1"/>
    <col min="4863" max="4863" width="9.125" style="82" bestFit="1" customWidth="1"/>
    <col min="4864" max="4864" width="8.125" style="82" customWidth="1"/>
    <col min="4865" max="4865" width="7.875" style="82" bestFit="1" customWidth="1"/>
    <col min="4866" max="4866" width="8.25" style="82" customWidth="1"/>
    <col min="4867" max="4867" width="8" style="82" customWidth="1"/>
    <col min="4868" max="4868" width="18.625" style="82" customWidth="1"/>
    <col min="4869" max="5110" width="9" style="82"/>
    <col min="5111" max="5111" width="1.375" style="82" customWidth="1"/>
    <col min="5112" max="5112" width="10.75" style="82" customWidth="1"/>
    <col min="5113" max="5113" width="17.75" style="82" bestFit="1" customWidth="1"/>
    <col min="5114" max="5114" width="11.625" style="82" bestFit="1" customWidth="1"/>
    <col min="5115" max="5115" width="7.625" style="82" customWidth="1"/>
    <col min="5116" max="5116" width="8" style="82" bestFit="1" customWidth="1"/>
    <col min="5117" max="5117" width="28.375" style="82" customWidth="1"/>
    <col min="5118" max="5118" width="8" style="82" bestFit="1" customWidth="1"/>
    <col min="5119" max="5119" width="9.125" style="82" bestFit="1" customWidth="1"/>
    <col min="5120" max="5120" width="8.125" style="82" customWidth="1"/>
    <col min="5121" max="5121" width="7.875" style="82" bestFit="1" customWidth="1"/>
    <col min="5122" max="5122" width="8.25" style="82" customWidth="1"/>
    <col min="5123" max="5123" width="8" style="82" customWidth="1"/>
    <col min="5124" max="5124" width="18.625" style="82" customWidth="1"/>
    <col min="5125" max="5366" width="9" style="82"/>
    <col min="5367" max="5367" width="1.375" style="82" customWidth="1"/>
    <col min="5368" max="5368" width="10.75" style="82" customWidth="1"/>
    <col min="5369" max="5369" width="17.75" style="82" bestFit="1" customWidth="1"/>
    <col min="5370" max="5370" width="11.625" style="82" bestFit="1" customWidth="1"/>
    <col min="5371" max="5371" width="7.625" style="82" customWidth="1"/>
    <col min="5372" max="5372" width="8" style="82" bestFit="1" customWidth="1"/>
    <col min="5373" max="5373" width="28.375" style="82" customWidth="1"/>
    <col min="5374" max="5374" width="8" style="82" bestFit="1" customWidth="1"/>
    <col min="5375" max="5375" width="9.125" style="82" bestFit="1" customWidth="1"/>
    <col min="5376" max="5376" width="8.125" style="82" customWidth="1"/>
    <col min="5377" max="5377" width="7.875" style="82" bestFit="1" customWidth="1"/>
    <col min="5378" max="5378" width="8.25" style="82" customWidth="1"/>
    <col min="5379" max="5379" width="8" style="82" customWidth="1"/>
    <col min="5380" max="5380" width="18.625" style="82" customWidth="1"/>
    <col min="5381" max="5622" width="9" style="82"/>
    <col min="5623" max="5623" width="1.375" style="82" customWidth="1"/>
    <col min="5624" max="5624" width="10.75" style="82" customWidth="1"/>
    <col min="5625" max="5625" width="17.75" style="82" bestFit="1" customWidth="1"/>
    <col min="5626" max="5626" width="11.625" style="82" bestFit="1" customWidth="1"/>
    <col min="5627" max="5627" width="7.625" style="82" customWidth="1"/>
    <col min="5628" max="5628" width="8" style="82" bestFit="1" customWidth="1"/>
    <col min="5629" max="5629" width="28.375" style="82" customWidth="1"/>
    <col min="5630" max="5630" width="8" style="82" bestFit="1" customWidth="1"/>
    <col min="5631" max="5631" width="9.125" style="82" bestFit="1" customWidth="1"/>
    <col min="5632" max="5632" width="8.125" style="82" customWidth="1"/>
    <col min="5633" max="5633" width="7.875" style="82" bestFit="1" customWidth="1"/>
    <col min="5634" max="5634" width="8.25" style="82" customWidth="1"/>
    <col min="5635" max="5635" width="8" style="82" customWidth="1"/>
    <col min="5636" max="5636" width="18.625" style="82" customWidth="1"/>
    <col min="5637" max="5878" width="9" style="82"/>
    <col min="5879" max="5879" width="1.375" style="82" customWidth="1"/>
    <col min="5880" max="5880" width="10.75" style="82" customWidth="1"/>
    <col min="5881" max="5881" width="17.75" style="82" bestFit="1" customWidth="1"/>
    <col min="5882" max="5882" width="11.625" style="82" bestFit="1" customWidth="1"/>
    <col min="5883" max="5883" width="7.625" style="82" customWidth="1"/>
    <col min="5884" max="5884" width="8" style="82" bestFit="1" customWidth="1"/>
    <col min="5885" max="5885" width="28.375" style="82" customWidth="1"/>
    <col min="5886" max="5886" width="8" style="82" bestFit="1" customWidth="1"/>
    <col min="5887" max="5887" width="9.125" style="82" bestFit="1" customWidth="1"/>
    <col min="5888" max="5888" width="8.125" style="82" customWidth="1"/>
    <col min="5889" max="5889" width="7.875" style="82" bestFit="1" customWidth="1"/>
    <col min="5890" max="5890" width="8.25" style="82" customWidth="1"/>
    <col min="5891" max="5891" width="8" style="82" customWidth="1"/>
    <col min="5892" max="5892" width="18.625" style="82" customWidth="1"/>
    <col min="5893" max="6134" width="9" style="82"/>
    <col min="6135" max="6135" width="1.375" style="82" customWidth="1"/>
    <col min="6136" max="6136" width="10.75" style="82" customWidth="1"/>
    <col min="6137" max="6137" width="17.75" style="82" bestFit="1" customWidth="1"/>
    <col min="6138" max="6138" width="11.625" style="82" bestFit="1" customWidth="1"/>
    <col min="6139" max="6139" width="7.625" style="82" customWidth="1"/>
    <col min="6140" max="6140" width="8" style="82" bestFit="1" customWidth="1"/>
    <col min="6141" max="6141" width="28.375" style="82" customWidth="1"/>
    <col min="6142" max="6142" width="8" style="82" bestFit="1" customWidth="1"/>
    <col min="6143" max="6143" width="9.125" style="82" bestFit="1" customWidth="1"/>
    <col min="6144" max="6144" width="8.125" style="82" customWidth="1"/>
    <col min="6145" max="6145" width="7.875" style="82" bestFit="1" customWidth="1"/>
    <col min="6146" max="6146" width="8.25" style="82" customWidth="1"/>
    <col min="6147" max="6147" width="8" style="82" customWidth="1"/>
    <col min="6148" max="6148" width="18.625" style="82" customWidth="1"/>
    <col min="6149" max="6390" width="9" style="82"/>
    <col min="6391" max="6391" width="1.375" style="82" customWidth="1"/>
    <col min="6392" max="6392" width="10.75" style="82" customWidth="1"/>
    <col min="6393" max="6393" width="17.75" style="82" bestFit="1" customWidth="1"/>
    <col min="6394" max="6394" width="11.625" style="82" bestFit="1" customWidth="1"/>
    <col min="6395" max="6395" width="7.625" style="82" customWidth="1"/>
    <col min="6396" max="6396" width="8" style="82" bestFit="1" customWidth="1"/>
    <col min="6397" max="6397" width="28.375" style="82" customWidth="1"/>
    <col min="6398" max="6398" width="8" style="82" bestFit="1" customWidth="1"/>
    <col min="6399" max="6399" width="9.125" style="82" bestFit="1" customWidth="1"/>
    <col min="6400" max="6400" width="8.125" style="82" customWidth="1"/>
    <col min="6401" max="6401" width="7.875" style="82" bestFit="1" customWidth="1"/>
    <col min="6402" max="6402" width="8.25" style="82" customWidth="1"/>
    <col min="6403" max="6403" width="8" style="82" customWidth="1"/>
    <col min="6404" max="6404" width="18.625" style="82" customWidth="1"/>
    <col min="6405" max="6646" width="9" style="82"/>
    <col min="6647" max="6647" width="1.375" style="82" customWidth="1"/>
    <col min="6648" max="6648" width="10.75" style="82" customWidth="1"/>
    <col min="6649" max="6649" width="17.75" style="82" bestFit="1" customWidth="1"/>
    <col min="6650" max="6650" width="11.625" style="82" bestFit="1" customWidth="1"/>
    <col min="6651" max="6651" width="7.625" style="82" customWidth="1"/>
    <col min="6652" max="6652" width="8" style="82" bestFit="1" customWidth="1"/>
    <col min="6653" max="6653" width="28.375" style="82" customWidth="1"/>
    <col min="6654" max="6654" width="8" style="82" bestFit="1" customWidth="1"/>
    <col min="6655" max="6655" width="9.125" style="82" bestFit="1" customWidth="1"/>
    <col min="6656" max="6656" width="8.125" style="82" customWidth="1"/>
    <col min="6657" max="6657" width="7.875" style="82" bestFit="1" customWidth="1"/>
    <col min="6658" max="6658" width="8.25" style="82" customWidth="1"/>
    <col min="6659" max="6659" width="8" style="82" customWidth="1"/>
    <col min="6660" max="6660" width="18.625" style="82" customWidth="1"/>
    <col min="6661" max="6902" width="9" style="82"/>
    <col min="6903" max="6903" width="1.375" style="82" customWidth="1"/>
    <col min="6904" max="6904" width="10.75" style="82" customWidth="1"/>
    <col min="6905" max="6905" width="17.75" style="82" bestFit="1" customWidth="1"/>
    <col min="6906" max="6906" width="11.625" style="82" bestFit="1" customWidth="1"/>
    <col min="6907" max="6907" width="7.625" style="82" customWidth="1"/>
    <col min="6908" max="6908" width="8" style="82" bestFit="1" customWidth="1"/>
    <col min="6909" max="6909" width="28.375" style="82" customWidth="1"/>
    <col min="6910" max="6910" width="8" style="82" bestFit="1" customWidth="1"/>
    <col min="6911" max="6911" width="9.125" style="82" bestFit="1" customWidth="1"/>
    <col min="6912" max="6912" width="8.125" style="82" customWidth="1"/>
    <col min="6913" max="6913" width="7.875" style="82" bestFit="1" customWidth="1"/>
    <col min="6914" max="6914" width="8.25" style="82" customWidth="1"/>
    <col min="6915" max="6915" width="8" style="82" customWidth="1"/>
    <col min="6916" max="6916" width="18.625" style="82" customWidth="1"/>
    <col min="6917" max="7158" width="9" style="82"/>
    <col min="7159" max="7159" width="1.375" style="82" customWidth="1"/>
    <col min="7160" max="7160" width="10.75" style="82" customWidth="1"/>
    <col min="7161" max="7161" width="17.75" style="82" bestFit="1" customWidth="1"/>
    <col min="7162" max="7162" width="11.625" style="82" bestFit="1" customWidth="1"/>
    <col min="7163" max="7163" width="7.625" style="82" customWidth="1"/>
    <col min="7164" max="7164" width="8" style="82" bestFit="1" customWidth="1"/>
    <col min="7165" max="7165" width="28.375" style="82" customWidth="1"/>
    <col min="7166" max="7166" width="8" style="82" bestFit="1" customWidth="1"/>
    <col min="7167" max="7167" width="9.125" style="82" bestFit="1" customWidth="1"/>
    <col min="7168" max="7168" width="8.125" style="82" customWidth="1"/>
    <col min="7169" max="7169" width="7.875" style="82" bestFit="1" customWidth="1"/>
    <col min="7170" max="7170" width="8.25" style="82" customWidth="1"/>
    <col min="7171" max="7171" width="8" style="82" customWidth="1"/>
    <col min="7172" max="7172" width="18.625" style="82" customWidth="1"/>
    <col min="7173" max="7414" width="9" style="82"/>
    <col min="7415" max="7415" width="1.375" style="82" customWidth="1"/>
    <col min="7416" max="7416" width="10.75" style="82" customWidth="1"/>
    <col min="7417" max="7417" width="17.75" style="82" bestFit="1" customWidth="1"/>
    <col min="7418" max="7418" width="11.625" style="82" bestFit="1" customWidth="1"/>
    <col min="7419" max="7419" width="7.625" style="82" customWidth="1"/>
    <col min="7420" max="7420" width="8" style="82" bestFit="1" customWidth="1"/>
    <col min="7421" max="7421" width="28.375" style="82" customWidth="1"/>
    <col min="7422" max="7422" width="8" style="82" bestFit="1" customWidth="1"/>
    <col min="7423" max="7423" width="9.125" style="82" bestFit="1" customWidth="1"/>
    <col min="7424" max="7424" width="8.125" style="82" customWidth="1"/>
    <col min="7425" max="7425" width="7.875" style="82" bestFit="1" customWidth="1"/>
    <col min="7426" max="7426" width="8.25" style="82" customWidth="1"/>
    <col min="7427" max="7427" width="8" style="82" customWidth="1"/>
    <col min="7428" max="7428" width="18.625" style="82" customWidth="1"/>
    <col min="7429" max="7670" width="9" style="82"/>
    <col min="7671" max="7671" width="1.375" style="82" customWidth="1"/>
    <col min="7672" max="7672" width="10.75" style="82" customWidth="1"/>
    <col min="7673" max="7673" width="17.75" style="82" bestFit="1" customWidth="1"/>
    <col min="7674" max="7674" width="11.625" style="82" bestFit="1" customWidth="1"/>
    <col min="7675" max="7675" width="7.625" style="82" customWidth="1"/>
    <col min="7676" max="7676" width="8" style="82" bestFit="1" customWidth="1"/>
    <col min="7677" max="7677" width="28.375" style="82" customWidth="1"/>
    <col min="7678" max="7678" width="8" style="82" bestFit="1" customWidth="1"/>
    <col min="7679" max="7679" width="9.125" style="82" bestFit="1" customWidth="1"/>
    <col min="7680" max="7680" width="8.125" style="82" customWidth="1"/>
    <col min="7681" max="7681" width="7.875" style="82" bestFit="1" customWidth="1"/>
    <col min="7682" max="7682" width="8.25" style="82" customWidth="1"/>
    <col min="7683" max="7683" width="8" style="82" customWidth="1"/>
    <col min="7684" max="7684" width="18.625" style="82" customWidth="1"/>
    <col min="7685" max="7926" width="9" style="82"/>
    <col min="7927" max="7927" width="1.375" style="82" customWidth="1"/>
    <col min="7928" max="7928" width="10.75" style="82" customWidth="1"/>
    <col min="7929" max="7929" width="17.75" style="82" bestFit="1" customWidth="1"/>
    <col min="7930" max="7930" width="11.625" style="82" bestFit="1" customWidth="1"/>
    <col min="7931" max="7931" width="7.625" style="82" customWidth="1"/>
    <col min="7932" max="7932" width="8" style="82" bestFit="1" customWidth="1"/>
    <col min="7933" max="7933" width="28.375" style="82" customWidth="1"/>
    <col min="7934" max="7934" width="8" style="82" bestFit="1" customWidth="1"/>
    <col min="7935" max="7935" width="9.125" style="82" bestFit="1" customWidth="1"/>
    <col min="7936" max="7936" width="8.125" style="82" customWidth="1"/>
    <col min="7937" max="7937" width="7.875" style="82" bestFit="1" customWidth="1"/>
    <col min="7938" max="7938" width="8.25" style="82" customWidth="1"/>
    <col min="7939" max="7939" width="8" style="82" customWidth="1"/>
    <col min="7940" max="7940" width="18.625" style="82" customWidth="1"/>
    <col min="7941" max="8182" width="9" style="82"/>
    <col min="8183" max="8183" width="1.375" style="82" customWidth="1"/>
    <col min="8184" max="8184" width="10.75" style="82" customWidth="1"/>
    <col min="8185" max="8185" width="17.75" style="82" bestFit="1" customWidth="1"/>
    <col min="8186" max="8186" width="11.625" style="82" bestFit="1" customWidth="1"/>
    <col min="8187" max="8187" width="7.625" style="82" customWidth="1"/>
    <col min="8188" max="8188" width="8" style="82" bestFit="1" customWidth="1"/>
    <col min="8189" max="8189" width="28.375" style="82" customWidth="1"/>
    <col min="8190" max="8190" width="8" style="82" bestFit="1" customWidth="1"/>
    <col min="8191" max="8191" width="9.125" style="82" bestFit="1" customWidth="1"/>
    <col min="8192" max="8192" width="8.125" style="82" customWidth="1"/>
    <col min="8193" max="8193" width="7.875" style="82" bestFit="1" customWidth="1"/>
    <col min="8194" max="8194" width="8.25" style="82" customWidth="1"/>
    <col min="8195" max="8195" width="8" style="82" customWidth="1"/>
    <col min="8196" max="8196" width="18.625" style="82" customWidth="1"/>
    <col min="8197" max="8438" width="9" style="82"/>
    <col min="8439" max="8439" width="1.375" style="82" customWidth="1"/>
    <col min="8440" max="8440" width="10.75" style="82" customWidth="1"/>
    <col min="8441" max="8441" width="17.75" style="82" bestFit="1" customWidth="1"/>
    <col min="8442" max="8442" width="11.625" style="82" bestFit="1" customWidth="1"/>
    <col min="8443" max="8443" width="7.625" style="82" customWidth="1"/>
    <col min="8444" max="8444" width="8" style="82" bestFit="1" customWidth="1"/>
    <col min="8445" max="8445" width="28.375" style="82" customWidth="1"/>
    <col min="8446" max="8446" width="8" style="82" bestFit="1" customWidth="1"/>
    <col min="8447" max="8447" width="9.125" style="82" bestFit="1" customWidth="1"/>
    <col min="8448" max="8448" width="8.125" style="82" customWidth="1"/>
    <col min="8449" max="8449" width="7.875" style="82" bestFit="1" customWidth="1"/>
    <col min="8450" max="8450" width="8.25" style="82" customWidth="1"/>
    <col min="8451" max="8451" width="8" style="82" customWidth="1"/>
    <col min="8452" max="8452" width="18.625" style="82" customWidth="1"/>
    <col min="8453" max="8694" width="9" style="82"/>
    <col min="8695" max="8695" width="1.375" style="82" customWidth="1"/>
    <col min="8696" max="8696" width="10.75" style="82" customWidth="1"/>
    <col min="8697" max="8697" width="17.75" style="82" bestFit="1" customWidth="1"/>
    <col min="8698" max="8698" width="11.625" style="82" bestFit="1" customWidth="1"/>
    <col min="8699" max="8699" width="7.625" style="82" customWidth="1"/>
    <col min="8700" max="8700" width="8" style="82" bestFit="1" customWidth="1"/>
    <col min="8701" max="8701" width="28.375" style="82" customWidth="1"/>
    <col min="8702" max="8702" width="8" style="82" bestFit="1" customWidth="1"/>
    <col min="8703" max="8703" width="9.125" style="82" bestFit="1" customWidth="1"/>
    <col min="8704" max="8704" width="8.125" style="82" customWidth="1"/>
    <col min="8705" max="8705" width="7.875" style="82" bestFit="1" customWidth="1"/>
    <col min="8706" max="8706" width="8.25" style="82" customWidth="1"/>
    <col min="8707" max="8707" width="8" style="82" customWidth="1"/>
    <col min="8708" max="8708" width="18.625" style="82" customWidth="1"/>
    <col min="8709" max="8950" width="9" style="82"/>
    <col min="8951" max="8951" width="1.375" style="82" customWidth="1"/>
    <col min="8952" max="8952" width="10.75" style="82" customWidth="1"/>
    <col min="8953" max="8953" width="17.75" style="82" bestFit="1" customWidth="1"/>
    <col min="8954" max="8954" width="11.625" style="82" bestFit="1" customWidth="1"/>
    <col min="8955" max="8955" width="7.625" style="82" customWidth="1"/>
    <col min="8956" max="8956" width="8" style="82" bestFit="1" customWidth="1"/>
    <col min="8957" max="8957" width="28.375" style="82" customWidth="1"/>
    <col min="8958" max="8958" width="8" style="82" bestFit="1" customWidth="1"/>
    <col min="8959" max="8959" width="9.125" style="82" bestFit="1" customWidth="1"/>
    <col min="8960" max="8960" width="8.125" style="82" customWidth="1"/>
    <col min="8961" max="8961" width="7.875" style="82" bestFit="1" customWidth="1"/>
    <col min="8962" max="8962" width="8.25" style="82" customWidth="1"/>
    <col min="8963" max="8963" width="8" style="82" customWidth="1"/>
    <col min="8964" max="8964" width="18.625" style="82" customWidth="1"/>
    <col min="8965" max="9206" width="9" style="82"/>
    <col min="9207" max="9207" width="1.375" style="82" customWidth="1"/>
    <col min="9208" max="9208" width="10.75" style="82" customWidth="1"/>
    <col min="9209" max="9209" width="17.75" style="82" bestFit="1" customWidth="1"/>
    <col min="9210" max="9210" width="11.625" style="82" bestFit="1" customWidth="1"/>
    <col min="9211" max="9211" width="7.625" style="82" customWidth="1"/>
    <col min="9212" max="9212" width="8" style="82" bestFit="1" customWidth="1"/>
    <col min="9213" max="9213" width="28.375" style="82" customWidth="1"/>
    <col min="9214" max="9214" width="8" style="82" bestFit="1" customWidth="1"/>
    <col min="9215" max="9215" width="9.125" style="82" bestFit="1" customWidth="1"/>
    <col min="9216" max="9216" width="8.125" style="82" customWidth="1"/>
    <col min="9217" max="9217" width="7.875" style="82" bestFit="1" customWidth="1"/>
    <col min="9218" max="9218" width="8.25" style="82" customWidth="1"/>
    <col min="9219" max="9219" width="8" style="82" customWidth="1"/>
    <col min="9220" max="9220" width="18.625" style="82" customWidth="1"/>
    <col min="9221" max="9462" width="9" style="82"/>
    <col min="9463" max="9463" width="1.375" style="82" customWidth="1"/>
    <col min="9464" max="9464" width="10.75" style="82" customWidth="1"/>
    <col min="9465" max="9465" width="17.75" style="82" bestFit="1" customWidth="1"/>
    <col min="9466" max="9466" width="11.625" style="82" bestFit="1" customWidth="1"/>
    <col min="9467" max="9467" width="7.625" style="82" customWidth="1"/>
    <col min="9468" max="9468" width="8" style="82" bestFit="1" customWidth="1"/>
    <col min="9469" max="9469" width="28.375" style="82" customWidth="1"/>
    <col min="9470" max="9470" width="8" style="82" bestFit="1" customWidth="1"/>
    <col min="9471" max="9471" width="9.125" style="82" bestFit="1" customWidth="1"/>
    <col min="9472" max="9472" width="8.125" style="82" customWidth="1"/>
    <col min="9473" max="9473" width="7.875" style="82" bestFit="1" customWidth="1"/>
    <col min="9474" max="9474" width="8.25" style="82" customWidth="1"/>
    <col min="9475" max="9475" width="8" style="82" customWidth="1"/>
    <col min="9476" max="9476" width="18.625" style="82" customWidth="1"/>
    <col min="9477" max="9718" width="9" style="82"/>
    <col min="9719" max="9719" width="1.375" style="82" customWidth="1"/>
    <col min="9720" max="9720" width="10.75" style="82" customWidth="1"/>
    <col min="9721" max="9721" width="17.75" style="82" bestFit="1" customWidth="1"/>
    <col min="9722" max="9722" width="11.625" style="82" bestFit="1" customWidth="1"/>
    <col min="9723" max="9723" width="7.625" style="82" customWidth="1"/>
    <col min="9724" max="9724" width="8" style="82" bestFit="1" customWidth="1"/>
    <col min="9725" max="9725" width="28.375" style="82" customWidth="1"/>
    <col min="9726" max="9726" width="8" style="82" bestFit="1" customWidth="1"/>
    <col min="9727" max="9727" width="9.125" style="82" bestFit="1" customWidth="1"/>
    <col min="9728" max="9728" width="8.125" style="82" customWidth="1"/>
    <col min="9729" max="9729" width="7.875" style="82" bestFit="1" customWidth="1"/>
    <col min="9730" max="9730" width="8.25" style="82" customWidth="1"/>
    <col min="9731" max="9731" width="8" style="82" customWidth="1"/>
    <col min="9732" max="9732" width="18.625" style="82" customWidth="1"/>
    <col min="9733" max="9974" width="9" style="82"/>
    <col min="9975" max="9975" width="1.375" style="82" customWidth="1"/>
    <col min="9976" max="9976" width="10.75" style="82" customWidth="1"/>
    <col min="9977" max="9977" width="17.75" style="82" bestFit="1" customWidth="1"/>
    <col min="9978" max="9978" width="11.625" style="82" bestFit="1" customWidth="1"/>
    <col min="9979" max="9979" width="7.625" style="82" customWidth="1"/>
    <col min="9980" max="9980" width="8" style="82" bestFit="1" customWidth="1"/>
    <col min="9981" max="9981" width="28.375" style="82" customWidth="1"/>
    <col min="9982" max="9982" width="8" style="82" bestFit="1" customWidth="1"/>
    <col min="9983" max="9983" width="9.125" style="82" bestFit="1" customWidth="1"/>
    <col min="9984" max="9984" width="8.125" style="82" customWidth="1"/>
    <col min="9985" max="9985" width="7.875" style="82" bestFit="1" customWidth="1"/>
    <col min="9986" max="9986" width="8.25" style="82" customWidth="1"/>
    <col min="9987" max="9987" width="8" style="82" customWidth="1"/>
    <col min="9988" max="9988" width="18.625" style="82" customWidth="1"/>
    <col min="9989" max="10230" width="9" style="82"/>
    <col min="10231" max="10231" width="1.375" style="82" customWidth="1"/>
    <col min="10232" max="10232" width="10.75" style="82" customWidth="1"/>
    <col min="10233" max="10233" width="17.75" style="82" bestFit="1" customWidth="1"/>
    <col min="10234" max="10234" width="11.625" style="82" bestFit="1" customWidth="1"/>
    <col min="10235" max="10235" width="7.625" style="82" customWidth="1"/>
    <col min="10236" max="10236" width="8" style="82" bestFit="1" customWidth="1"/>
    <col min="10237" max="10237" width="28.375" style="82" customWidth="1"/>
    <col min="10238" max="10238" width="8" style="82" bestFit="1" customWidth="1"/>
    <col min="10239" max="10239" width="9.125" style="82" bestFit="1" customWidth="1"/>
    <col min="10240" max="10240" width="8.125" style="82" customWidth="1"/>
    <col min="10241" max="10241" width="7.875" style="82" bestFit="1" customWidth="1"/>
    <col min="10242" max="10242" width="8.25" style="82" customWidth="1"/>
    <col min="10243" max="10243" width="8" style="82" customWidth="1"/>
    <col min="10244" max="10244" width="18.625" style="82" customWidth="1"/>
    <col min="10245" max="10486" width="9" style="82"/>
    <col min="10487" max="10487" width="1.375" style="82" customWidth="1"/>
    <col min="10488" max="10488" width="10.75" style="82" customWidth="1"/>
    <col min="10489" max="10489" width="17.75" style="82" bestFit="1" customWidth="1"/>
    <col min="10490" max="10490" width="11.625" style="82" bestFit="1" customWidth="1"/>
    <col min="10491" max="10491" width="7.625" style="82" customWidth="1"/>
    <col min="10492" max="10492" width="8" style="82" bestFit="1" customWidth="1"/>
    <col min="10493" max="10493" width="28.375" style="82" customWidth="1"/>
    <col min="10494" max="10494" width="8" style="82" bestFit="1" customWidth="1"/>
    <col min="10495" max="10495" width="9.125" style="82" bestFit="1" customWidth="1"/>
    <col min="10496" max="10496" width="8.125" style="82" customWidth="1"/>
    <col min="10497" max="10497" width="7.875" style="82" bestFit="1" customWidth="1"/>
    <col min="10498" max="10498" width="8.25" style="82" customWidth="1"/>
    <col min="10499" max="10499" width="8" style="82" customWidth="1"/>
    <col min="10500" max="10500" width="18.625" style="82" customWidth="1"/>
    <col min="10501" max="10742" width="9" style="82"/>
    <col min="10743" max="10743" width="1.375" style="82" customWidth="1"/>
    <col min="10744" max="10744" width="10.75" style="82" customWidth="1"/>
    <col min="10745" max="10745" width="17.75" style="82" bestFit="1" customWidth="1"/>
    <col min="10746" max="10746" width="11.625" style="82" bestFit="1" customWidth="1"/>
    <col min="10747" max="10747" width="7.625" style="82" customWidth="1"/>
    <col min="10748" max="10748" width="8" style="82" bestFit="1" customWidth="1"/>
    <col min="10749" max="10749" width="28.375" style="82" customWidth="1"/>
    <col min="10750" max="10750" width="8" style="82" bestFit="1" customWidth="1"/>
    <col min="10751" max="10751" width="9.125" style="82" bestFit="1" customWidth="1"/>
    <col min="10752" max="10752" width="8.125" style="82" customWidth="1"/>
    <col min="10753" max="10753" width="7.875" style="82" bestFit="1" customWidth="1"/>
    <col min="10754" max="10754" width="8.25" style="82" customWidth="1"/>
    <col min="10755" max="10755" width="8" style="82" customWidth="1"/>
    <col min="10756" max="10756" width="18.625" style="82" customWidth="1"/>
    <col min="10757" max="10998" width="9" style="82"/>
    <col min="10999" max="10999" width="1.375" style="82" customWidth="1"/>
    <col min="11000" max="11000" width="10.75" style="82" customWidth="1"/>
    <col min="11001" max="11001" width="17.75" style="82" bestFit="1" customWidth="1"/>
    <col min="11002" max="11002" width="11.625" style="82" bestFit="1" customWidth="1"/>
    <col min="11003" max="11003" width="7.625" style="82" customWidth="1"/>
    <col min="11004" max="11004" width="8" style="82" bestFit="1" customWidth="1"/>
    <col min="11005" max="11005" width="28.375" style="82" customWidth="1"/>
    <col min="11006" max="11006" width="8" style="82" bestFit="1" customWidth="1"/>
    <col min="11007" max="11007" width="9.125" style="82" bestFit="1" customWidth="1"/>
    <col min="11008" max="11008" width="8.125" style="82" customWidth="1"/>
    <col min="11009" max="11009" width="7.875" style="82" bestFit="1" customWidth="1"/>
    <col min="11010" max="11010" width="8.25" style="82" customWidth="1"/>
    <col min="11011" max="11011" width="8" style="82" customWidth="1"/>
    <col min="11012" max="11012" width="18.625" style="82" customWidth="1"/>
    <col min="11013" max="11254" width="9" style="82"/>
    <col min="11255" max="11255" width="1.375" style="82" customWidth="1"/>
    <col min="11256" max="11256" width="10.75" style="82" customWidth="1"/>
    <col min="11257" max="11257" width="17.75" style="82" bestFit="1" customWidth="1"/>
    <col min="11258" max="11258" width="11.625" style="82" bestFit="1" customWidth="1"/>
    <col min="11259" max="11259" width="7.625" style="82" customWidth="1"/>
    <col min="11260" max="11260" width="8" style="82" bestFit="1" customWidth="1"/>
    <col min="11261" max="11261" width="28.375" style="82" customWidth="1"/>
    <col min="11262" max="11262" width="8" style="82" bestFit="1" customWidth="1"/>
    <col min="11263" max="11263" width="9.125" style="82" bestFit="1" customWidth="1"/>
    <col min="11264" max="11264" width="8.125" style="82" customWidth="1"/>
    <col min="11265" max="11265" width="7.875" style="82" bestFit="1" customWidth="1"/>
    <col min="11266" max="11266" width="8.25" style="82" customWidth="1"/>
    <col min="11267" max="11267" width="8" style="82" customWidth="1"/>
    <col min="11268" max="11268" width="18.625" style="82" customWidth="1"/>
    <col min="11269" max="11510" width="9" style="82"/>
    <col min="11511" max="11511" width="1.375" style="82" customWidth="1"/>
    <col min="11512" max="11512" width="10.75" style="82" customWidth="1"/>
    <col min="11513" max="11513" width="17.75" style="82" bestFit="1" customWidth="1"/>
    <col min="11514" max="11514" width="11.625" style="82" bestFit="1" customWidth="1"/>
    <col min="11515" max="11515" width="7.625" style="82" customWidth="1"/>
    <col min="11516" max="11516" width="8" style="82" bestFit="1" customWidth="1"/>
    <col min="11517" max="11517" width="28.375" style="82" customWidth="1"/>
    <col min="11518" max="11518" width="8" style="82" bestFit="1" customWidth="1"/>
    <col min="11519" max="11519" width="9.125" style="82" bestFit="1" customWidth="1"/>
    <col min="11520" max="11520" width="8.125" style="82" customWidth="1"/>
    <col min="11521" max="11521" width="7.875" style="82" bestFit="1" customWidth="1"/>
    <col min="11522" max="11522" width="8.25" style="82" customWidth="1"/>
    <col min="11523" max="11523" width="8" style="82" customWidth="1"/>
    <col min="11524" max="11524" width="18.625" style="82" customWidth="1"/>
    <col min="11525" max="11766" width="9" style="82"/>
    <col min="11767" max="11767" width="1.375" style="82" customWidth="1"/>
    <col min="11768" max="11768" width="10.75" style="82" customWidth="1"/>
    <col min="11769" max="11769" width="17.75" style="82" bestFit="1" customWidth="1"/>
    <col min="11770" max="11770" width="11.625" style="82" bestFit="1" customWidth="1"/>
    <col min="11771" max="11771" width="7.625" style="82" customWidth="1"/>
    <col min="11772" max="11772" width="8" style="82" bestFit="1" customWidth="1"/>
    <col min="11773" max="11773" width="28.375" style="82" customWidth="1"/>
    <col min="11774" max="11774" width="8" style="82" bestFit="1" customWidth="1"/>
    <col min="11775" max="11775" width="9.125" style="82" bestFit="1" customWidth="1"/>
    <col min="11776" max="11776" width="8.125" style="82" customWidth="1"/>
    <col min="11777" max="11777" width="7.875" style="82" bestFit="1" customWidth="1"/>
    <col min="11778" max="11778" width="8.25" style="82" customWidth="1"/>
    <col min="11779" max="11779" width="8" style="82" customWidth="1"/>
    <col min="11780" max="11780" width="18.625" style="82" customWidth="1"/>
    <col min="11781" max="12022" width="9" style="82"/>
    <col min="12023" max="12023" width="1.375" style="82" customWidth="1"/>
    <col min="12024" max="12024" width="10.75" style="82" customWidth="1"/>
    <col min="12025" max="12025" width="17.75" style="82" bestFit="1" customWidth="1"/>
    <col min="12026" max="12026" width="11.625" style="82" bestFit="1" customWidth="1"/>
    <col min="12027" max="12027" width="7.625" style="82" customWidth="1"/>
    <col min="12028" max="12028" width="8" style="82" bestFit="1" customWidth="1"/>
    <col min="12029" max="12029" width="28.375" style="82" customWidth="1"/>
    <col min="12030" max="12030" width="8" style="82" bestFit="1" customWidth="1"/>
    <col min="12031" max="12031" width="9.125" style="82" bestFit="1" customWidth="1"/>
    <col min="12032" max="12032" width="8.125" style="82" customWidth="1"/>
    <col min="12033" max="12033" width="7.875" style="82" bestFit="1" customWidth="1"/>
    <col min="12034" max="12034" width="8.25" style="82" customWidth="1"/>
    <col min="12035" max="12035" width="8" style="82" customWidth="1"/>
    <col min="12036" max="12036" width="18.625" style="82" customWidth="1"/>
    <col min="12037" max="12278" width="9" style="82"/>
    <col min="12279" max="12279" width="1.375" style="82" customWidth="1"/>
    <col min="12280" max="12280" width="10.75" style="82" customWidth="1"/>
    <col min="12281" max="12281" width="17.75" style="82" bestFit="1" customWidth="1"/>
    <col min="12282" max="12282" width="11.625" style="82" bestFit="1" customWidth="1"/>
    <col min="12283" max="12283" width="7.625" style="82" customWidth="1"/>
    <col min="12284" max="12284" width="8" style="82" bestFit="1" customWidth="1"/>
    <col min="12285" max="12285" width="28.375" style="82" customWidth="1"/>
    <col min="12286" max="12286" width="8" style="82" bestFit="1" customWidth="1"/>
    <col min="12287" max="12287" width="9.125" style="82" bestFit="1" customWidth="1"/>
    <col min="12288" max="12288" width="8.125" style="82" customWidth="1"/>
    <col min="12289" max="12289" width="7.875" style="82" bestFit="1" customWidth="1"/>
    <col min="12290" max="12290" width="8.25" style="82" customWidth="1"/>
    <col min="12291" max="12291" width="8" style="82" customWidth="1"/>
    <col min="12292" max="12292" width="18.625" style="82" customWidth="1"/>
    <col min="12293" max="12534" width="9" style="82"/>
    <col min="12535" max="12535" width="1.375" style="82" customWidth="1"/>
    <col min="12536" max="12536" width="10.75" style="82" customWidth="1"/>
    <col min="12537" max="12537" width="17.75" style="82" bestFit="1" customWidth="1"/>
    <col min="12538" max="12538" width="11.625" style="82" bestFit="1" customWidth="1"/>
    <col min="12539" max="12539" width="7.625" style="82" customWidth="1"/>
    <col min="12540" max="12540" width="8" style="82" bestFit="1" customWidth="1"/>
    <col min="12541" max="12541" width="28.375" style="82" customWidth="1"/>
    <col min="12542" max="12542" width="8" style="82" bestFit="1" customWidth="1"/>
    <col min="12543" max="12543" width="9.125" style="82" bestFit="1" customWidth="1"/>
    <col min="12544" max="12544" width="8.125" style="82" customWidth="1"/>
    <col min="12545" max="12545" width="7.875" style="82" bestFit="1" customWidth="1"/>
    <col min="12546" max="12546" width="8.25" style="82" customWidth="1"/>
    <col min="12547" max="12547" width="8" style="82" customWidth="1"/>
    <col min="12548" max="12548" width="18.625" style="82" customWidth="1"/>
    <col min="12549" max="12790" width="9" style="82"/>
    <col min="12791" max="12791" width="1.375" style="82" customWidth="1"/>
    <col min="12792" max="12792" width="10.75" style="82" customWidth="1"/>
    <col min="12793" max="12793" width="17.75" style="82" bestFit="1" customWidth="1"/>
    <col min="12794" max="12794" width="11.625" style="82" bestFit="1" customWidth="1"/>
    <col min="12795" max="12795" width="7.625" style="82" customWidth="1"/>
    <col min="12796" max="12796" width="8" style="82" bestFit="1" customWidth="1"/>
    <col min="12797" max="12797" width="28.375" style="82" customWidth="1"/>
    <col min="12798" max="12798" width="8" style="82" bestFit="1" customWidth="1"/>
    <col min="12799" max="12799" width="9.125" style="82" bestFit="1" customWidth="1"/>
    <col min="12800" max="12800" width="8.125" style="82" customWidth="1"/>
    <col min="12801" max="12801" width="7.875" style="82" bestFit="1" customWidth="1"/>
    <col min="12802" max="12802" width="8.25" style="82" customWidth="1"/>
    <col min="12803" max="12803" width="8" style="82" customWidth="1"/>
    <col min="12804" max="12804" width="18.625" style="82" customWidth="1"/>
    <col min="12805" max="13046" width="9" style="82"/>
    <col min="13047" max="13047" width="1.375" style="82" customWidth="1"/>
    <col min="13048" max="13048" width="10.75" style="82" customWidth="1"/>
    <col min="13049" max="13049" width="17.75" style="82" bestFit="1" customWidth="1"/>
    <col min="13050" max="13050" width="11.625" style="82" bestFit="1" customWidth="1"/>
    <col min="13051" max="13051" width="7.625" style="82" customWidth="1"/>
    <col min="13052" max="13052" width="8" style="82" bestFit="1" customWidth="1"/>
    <col min="13053" max="13053" width="28.375" style="82" customWidth="1"/>
    <col min="13054" max="13054" width="8" style="82" bestFit="1" customWidth="1"/>
    <col min="13055" max="13055" width="9.125" style="82" bestFit="1" customWidth="1"/>
    <col min="13056" max="13056" width="8.125" style="82" customWidth="1"/>
    <col min="13057" max="13057" width="7.875" style="82" bestFit="1" customWidth="1"/>
    <col min="13058" max="13058" width="8.25" style="82" customWidth="1"/>
    <col min="13059" max="13059" width="8" style="82" customWidth="1"/>
    <col min="13060" max="13060" width="18.625" style="82" customWidth="1"/>
    <col min="13061" max="13302" width="9" style="82"/>
    <col min="13303" max="13303" width="1.375" style="82" customWidth="1"/>
    <col min="13304" max="13304" width="10.75" style="82" customWidth="1"/>
    <col min="13305" max="13305" width="17.75" style="82" bestFit="1" customWidth="1"/>
    <col min="13306" max="13306" width="11.625" style="82" bestFit="1" customWidth="1"/>
    <col min="13307" max="13307" width="7.625" style="82" customWidth="1"/>
    <col min="13308" max="13308" width="8" style="82" bestFit="1" customWidth="1"/>
    <col min="13309" max="13309" width="28.375" style="82" customWidth="1"/>
    <col min="13310" max="13310" width="8" style="82" bestFit="1" customWidth="1"/>
    <col min="13311" max="13311" width="9.125" style="82" bestFit="1" customWidth="1"/>
    <col min="13312" max="13312" width="8.125" style="82" customWidth="1"/>
    <col min="13313" max="13313" width="7.875" style="82" bestFit="1" customWidth="1"/>
    <col min="13314" max="13314" width="8.25" style="82" customWidth="1"/>
    <col min="13315" max="13315" width="8" style="82" customWidth="1"/>
    <col min="13316" max="13316" width="18.625" style="82" customWidth="1"/>
    <col min="13317" max="13558" width="9" style="82"/>
    <col min="13559" max="13559" width="1.375" style="82" customWidth="1"/>
    <col min="13560" max="13560" width="10.75" style="82" customWidth="1"/>
    <col min="13561" max="13561" width="17.75" style="82" bestFit="1" customWidth="1"/>
    <col min="13562" max="13562" width="11.625" style="82" bestFit="1" customWidth="1"/>
    <col min="13563" max="13563" width="7.625" style="82" customWidth="1"/>
    <col min="13564" max="13564" width="8" style="82" bestFit="1" customWidth="1"/>
    <col min="13565" max="13565" width="28.375" style="82" customWidth="1"/>
    <col min="13566" max="13566" width="8" style="82" bestFit="1" customWidth="1"/>
    <col min="13567" max="13567" width="9.125" style="82" bestFit="1" customWidth="1"/>
    <col min="13568" max="13568" width="8.125" style="82" customWidth="1"/>
    <col min="13569" max="13569" width="7.875" style="82" bestFit="1" customWidth="1"/>
    <col min="13570" max="13570" width="8.25" style="82" customWidth="1"/>
    <col min="13571" max="13571" width="8" style="82" customWidth="1"/>
    <col min="13572" max="13572" width="18.625" style="82" customWidth="1"/>
    <col min="13573" max="13814" width="9" style="82"/>
    <col min="13815" max="13815" width="1.375" style="82" customWidth="1"/>
    <col min="13816" max="13816" width="10.75" style="82" customWidth="1"/>
    <col min="13817" max="13817" width="17.75" style="82" bestFit="1" customWidth="1"/>
    <col min="13818" max="13818" width="11.625" style="82" bestFit="1" customWidth="1"/>
    <col min="13819" max="13819" width="7.625" style="82" customWidth="1"/>
    <col min="13820" max="13820" width="8" style="82" bestFit="1" customWidth="1"/>
    <col min="13821" max="13821" width="28.375" style="82" customWidth="1"/>
    <col min="13822" max="13822" width="8" style="82" bestFit="1" customWidth="1"/>
    <col min="13823" max="13823" width="9.125" style="82" bestFit="1" customWidth="1"/>
    <col min="13824" max="13824" width="8.125" style="82" customWidth="1"/>
    <col min="13825" max="13825" width="7.875" style="82" bestFit="1" customWidth="1"/>
    <col min="13826" max="13826" width="8.25" style="82" customWidth="1"/>
    <col min="13827" max="13827" width="8" style="82" customWidth="1"/>
    <col min="13828" max="13828" width="18.625" style="82" customWidth="1"/>
    <col min="13829" max="14070" width="9" style="82"/>
    <col min="14071" max="14071" width="1.375" style="82" customWidth="1"/>
    <col min="14072" max="14072" width="10.75" style="82" customWidth="1"/>
    <col min="14073" max="14073" width="17.75" style="82" bestFit="1" customWidth="1"/>
    <col min="14074" max="14074" width="11.625" style="82" bestFit="1" customWidth="1"/>
    <col min="14075" max="14075" width="7.625" style="82" customWidth="1"/>
    <col min="14076" max="14076" width="8" style="82" bestFit="1" customWidth="1"/>
    <col min="14077" max="14077" width="28.375" style="82" customWidth="1"/>
    <col min="14078" max="14078" width="8" style="82" bestFit="1" customWidth="1"/>
    <col min="14079" max="14079" width="9.125" style="82" bestFit="1" customWidth="1"/>
    <col min="14080" max="14080" width="8.125" style="82" customWidth="1"/>
    <col min="14081" max="14081" width="7.875" style="82" bestFit="1" customWidth="1"/>
    <col min="14082" max="14082" width="8.25" style="82" customWidth="1"/>
    <col min="14083" max="14083" width="8" style="82" customWidth="1"/>
    <col min="14084" max="14084" width="18.625" style="82" customWidth="1"/>
    <col min="14085" max="14326" width="9" style="82"/>
    <col min="14327" max="14327" width="1.375" style="82" customWidth="1"/>
    <col min="14328" max="14328" width="10.75" style="82" customWidth="1"/>
    <col min="14329" max="14329" width="17.75" style="82" bestFit="1" customWidth="1"/>
    <col min="14330" max="14330" width="11.625" style="82" bestFit="1" customWidth="1"/>
    <col min="14331" max="14331" width="7.625" style="82" customWidth="1"/>
    <col min="14332" max="14332" width="8" style="82" bestFit="1" customWidth="1"/>
    <col min="14333" max="14333" width="28.375" style="82" customWidth="1"/>
    <col min="14334" max="14334" width="8" style="82" bestFit="1" customWidth="1"/>
    <col min="14335" max="14335" width="9.125" style="82" bestFit="1" customWidth="1"/>
    <col min="14336" max="14336" width="8.125" style="82" customWidth="1"/>
    <col min="14337" max="14337" width="7.875" style="82" bestFit="1" customWidth="1"/>
    <col min="14338" max="14338" width="8.25" style="82" customWidth="1"/>
    <col min="14339" max="14339" width="8" style="82" customWidth="1"/>
    <col min="14340" max="14340" width="18.625" style="82" customWidth="1"/>
    <col min="14341" max="14582" width="9" style="82"/>
    <col min="14583" max="14583" width="1.375" style="82" customWidth="1"/>
    <col min="14584" max="14584" width="10.75" style="82" customWidth="1"/>
    <col min="14585" max="14585" width="17.75" style="82" bestFit="1" customWidth="1"/>
    <col min="14586" max="14586" width="11.625" style="82" bestFit="1" customWidth="1"/>
    <col min="14587" max="14587" width="7.625" style="82" customWidth="1"/>
    <col min="14588" max="14588" width="8" style="82" bestFit="1" customWidth="1"/>
    <col min="14589" max="14589" width="28.375" style="82" customWidth="1"/>
    <col min="14590" max="14590" width="8" style="82" bestFit="1" customWidth="1"/>
    <col min="14591" max="14591" width="9.125" style="82" bestFit="1" customWidth="1"/>
    <col min="14592" max="14592" width="8.125" style="82" customWidth="1"/>
    <col min="14593" max="14593" width="7.875" style="82" bestFit="1" customWidth="1"/>
    <col min="14594" max="14594" width="8.25" style="82" customWidth="1"/>
    <col min="14595" max="14595" width="8" style="82" customWidth="1"/>
    <col min="14596" max="14596" width="18.625" style="82" customWidth="1"/>
    <col min="14597" max="14838" width="9" style="82"/>
    <col min="14839" max="14839" width="1.375" style="82" customWidth="1"/>
    <col min="14840" max="14840" width="10.75" style="82" customWidth="1"/>
    <col min="14841" max="14841" width="17.75" style="82" bestFit="1" customWidth="1"/>
    <col min="14842" max="14842" width="11.625" style="82" bestFit="1" customWidth="1"/>
    <col min="14843" max="14843" width="7.625" style="82" customWidth="1"/>
    <col min="14844" max="14844" width="8" style="82" bestFit="1" customWidth="1"/>
    <col min="14845" max="14845" width="28.375" style="82" customWidth="1"/>
    <col min="14846" max="14846" width="8" style="82" bestFit="1" customWidth="1"/>
    <col min="14847" max="14847" width="9.125" style="82" bestFit="1" customWidth="1"/>
    <col min="14848" max="14848" width="8.125" style="82" customWidth="1"/>
    <col min="14849" max="14849" width="7.875" style="82" bestFit="1" customWidth="1"/>
    <col min="14850" max="14850" width="8.25" style="82" customWidth="1"/>
    <col min="14851" max="14851" width="8" style="82" customWidth="1"/>
    <col min="14852" max="14852" width="18.625" style="82" customWidth="1"/>
    <col min="14853" max="15094" width="9" style="82"/>
    <col min="15095" max="15095" width="1.375" style="82" customWidth="1"/>
    <col min="15096" max="15096" width="10.75" style="82" customWidth="1"/>
    <col min="15097" max="15097" width="17.75" style="82" bestFit="1" customWidth="1"/>
    <col min="15098" max="15098" width="11.625" style="82" bestFit="1" customWidth="1"/>
    <col min="15099" max="15099" width="7.625" style="82" customWidth="1"/>
    <col min="15100" max="15100" width="8" style="82" bestFit="1" customWidth="1"/>
    <col min="15101" max="15101" width="28.375" style="82" customWidth="1"/>
    <col min="15102" max="15102" width="8" style="82" bestFit="1" customWidth="1"/>
    <col min="15103" max="15103" width="9.125" style="82" bestFit="1" customWidth="1"/>
    <col min="15104" max="15104" width="8.125" style="82" customWidth="1"/>
    <col min="15105" max="15105" width="7.875" style="82" bestFit="1" customWidth="1"/>
    <col min="15106" max="15106" width="8.25" style="82" customWidth="1"/>
    <col min="15107" max="15107" width="8" style="82" customWidth="1"/>
    <col min="15108" max="15108" width="18.625" style="82" customWidth="1"/>
    <col min="15109" max="15350" width="9" style="82"/>
    <col min="15351" max="15351" width="1.375" style="82" customWidth="1"/>
    <col min="15352" max="15352" width="10.75" style="82" customWidth="1"/>
    <col min="15353" max="15353" width="17.75" style="82" bestFit="1" customWidth="1"/>
    <col min="15354" max="15354" width="11.625" style="82" bestFit="1" customWidth="1"/>
    <col min="15355" max="15355" width="7.625" style="82" customWidth="1"/>
    <col min="15356" max="15356" width="8" style="82" bestFit="1" customWidth="1"/>
    <col min="15357" max="15357" width="28.375" style="82" customWidth="1"/>
    <col min="15358" max="15358" width="8" style="82" bestFit="1" customWidth="1"/>
    <col min="15359" max="15359" width="9.125" style="82" bestFit="1" customWidth="1"/>
    <col min="15360" max="15360" width="8.125" style="82" customWidth="1"/>
    <col min="15361" max="15361" width="7.875" style="82" bestFit="1" customWidth="1"/>
    <col min="15362" max="15362" width="8.25" style="82" customWidth="1"/>
    <col min="15363" max="15363" width="8" style="82" customWidth="1"/>
    <col min="15364" max="15364" width="18.625" style="82" customWidth="1"/>
    <col min="15365" max="15606" width="9" style="82"/>
    <col min="15607" max="15607" width="1.375" style="82" customWidth="1"/>
    <col min="15608" max="15608" width="10.75" style="82" customWidth="1"/>
    <col min="15609" max="15609" width="17.75" style="82" bestFit="1" customWidth="1"/>
    <col min="15610" max="15610" width="11.625" style="82" bestFit="1" customWidth="1"/>
    <col min="15611" max="15611" width="7.625" style="82" customWidth="1"/>
    <col min="15612" max="15612" width="8" style="82" bestFit="1" customWidth="1"/>
    <col min="15613" max="15613" width="28.375" style="82" customWidth="1"/>
    <col min="15614" max="15614" width="8" style="82" bestFit="1" customWidth="1"/>
    <col min="15615" max="15615" width="9.125" style="82" bestFit="1" customWidth="1"/>
    <col min="15616" max="15616" width="8.125" style="82" customWidth="1"/>
    <col min="15617" max="15617" width="7.875" style="82" bestFit="1" customWidth="1"/>
    <col min="15618" max="15618" width="8.25" style="82" customWidth="1"/>
    <col min="15619" max="15619" width="8" style="82" customWidth="1"/>
    <col min="15620" max="15620" width="18.625" style="82" customWidth="1"/>
    <col min="15621" max="15862" width="9" style="82"/>
    <col min="15863" max="15863" width="1.375" style="82" customWidth="1"/>
    <col min="15864" max="15864" width="10.75" style="82" customWidth="1"/>
    <col min="15865" max="15865" width="17.75" style="82" bestFit="1" customWidth="1"/>
    <col min="15866" max="15866" width="11.625" style="82" bestFit="1" customWidth="1"/>
    <col min="15867" max="15867" width="7.625" style="82" customWidth="1"/>
    <col min="15868" max="15868" width="8" style="82" bestFit="1" customWidth="1"/>
    <col min="15869" max="15869" width="28.375" style="82" customWidth="1"/>
    <col min="15870" max="15870" width="8" style="82" bestFit="1" customWidth="1"/>
    <col min="15871" max="15871" width="9.125" style="82" bestFit="1" customWidth="1"/>
    <col min="15872" max="15872" width="8.125" style="82" customWidth="1"/>
    <col min="15873" max="15873" width="7.875" style="82" bestFit="1" customWidth="1"/>
    <col min="15874" max="15874" width="8.25" style="82" customWidth="1"/>
    <col min="15875" max="15875" width="8" style="82" customWidth="1"/>
    <col min="15876" max="15876" width="18.625" style="82" customWidth="1"/>
    <col min="15877" max="16118" width="9" style="82"/>
    <col min="16119" max="16119" width="1.375" style="82" customWidth="1"/>
    <col min="16120" max="16120" width="10.75" style="82" customWidth="1"/>
    <col min="16121" max="16121" width="17.75" style="82" bestFit="1" customWidth="1"/>
    <col min="16122" max="16122" width="11.625" style="82" bestFit="1" customWidth="1"/>
    <col min="16123" max="16123" width="7.625" style="82" customWidth="1"/>
    <col min="16124" max="16124" width="8" style="82" bestFit="1" customWidth="1"/>
    <col min="16125" max="16125" width="28.375" style="82" customWidth="1"/>
    <col min="16126" max="16126" width="8" style="82" bestFit="1" customWidth="1"/>
    <col min="16127" max="16127" width="9.125" style="82" bestFit="1" customWidth="1"/>
    <col min="16128" max="16128" width="8.125" style="82" customWidth="1"/>
    <col min="16129" max="16129" width="7.875" style="82" bestFit="1" customWidth="1"/>
    <col min="16130" max="16130" width="8.25" style="82" customWidth="1"/>
    <col min="16131" max="16131" width="8" style="82" customWidth="1"/>
    <col min="16132" max="16132" width="18.625" style="82" customWidth="1"/>
    <col min="16133" max="16384" width="9" style="82"/>
  </cols>
  <sheetData>
    <row r="1" spans="1:6" ht="20.25">
      <c r="A1" s="457" t="s">
        <v>917</v>
      </c>
      <c r="B1" s="457"/>
      <c r="C1" s="457"/>
      <c r="D1" s="457"/>
      <c r="E1" s="457"/>
      <c r="F1" s="457"/>
    </row>
    <row r="2" spans="1:6" ht="17.25" thickBot="1">
      <c r="A2" s="211"/>
      <c r="B2" s="210"/>
      <c r="C2" s="209"/>
      <c r="D2" s="209"/>
      <c r="E2" s="208"/>
      <c r="F2" s="208"/>
    </row>
    <row r="3" spans="1:6">
      <c r="A3" s="207" t="s">
        <v>916</v>
      </c>
      <c r="B3" s="206" t="s">
        <v>915</v>
      </c>
      <c r="C3" s="205" t="s">
        <v>914</v>
      </c>
      <c r="D3" s="204" t="s">
        <v>913</v>
      </c>
      <c r="E3" s="203" t="s">
        <v>912</v>
      </c>
      <c r="F3" s="203" t="s">
        <v>911</v>
      </c>
    </row>
    <row r="4" spans="1:6">
      <c r="A4" s="202" t="s">
        <v>910</v>
      </c>
      <c r="B4" s="202" t="s">
        <v>909</v>
      </c>
      <c r="C4" s="202" t="s">
        <v>908</v>
      </c>
      <c r="D4" s="202" t="s">
        <v>907</v>
      </c>
      <c r="E4" s="202" t="s">
        <v>906</v>
      </c>
      <c r="F4" s="202" t="s">
        <v>905</v>
      </c>
    </row>
    <row r="5" spans="1:6">
      <c r="A5" s="202" t="s">
        <v>904</v>
      </c>
      <c r="B5" s="202" t="s">
        <v>903</v>
      </c>
      <c r="C5" s="202" t="s">
        <v>902</v>
      </c>
      <c r="D5" s="202" t="s">
        <v>901</v>
      </c>
      <c r="E5" s="202" t="s">
        <v>900</v>
      </c>
      <c r="F5" s="202" t="s">
        <v>899</v>
      </c>
    </row>
    <row r="6" spans="1:6">
      <c r="A6" s="202" t="s">
        <v>898</v>
      </c>
      <c r="B6" s="202" t="s">
        <v>897</v>
      </c>
      <c r="C6" s="202" t="s">
        <v>896</v>
      </c>
      <c r="D6" s="202" t="s">
        <v>895</v>
      </c>
      <c r="E6" s="202" t="s">
        <v>894</v>
      </c>
      <c r="F6" s="202" t="s">
        <v>893</v>
      </c>
    </row>
    <row r="7" spans="1:6">
      <c r="A7" s="202" t="s">
        <v>892</v>
      </c>
      <c r="B7" s="202" t="s">
        <v>891</v>
      </c>
      <c r="C7" s="202" t="s">
        <v>890</v>
      </c>
      <c r="D7" s="202" t="s">
        <v>889</v>
      </c>
      <c r="E7" s="202" t="s">
        <v>888</v>
      </c>
      <c r="F7" s="202" t="s">
        <v>887</v>
      </c>
    </row>
    <row r="8" spans="1:6">
      <c r="A8" s="202" t="s">
        <v>886</v>
      </c>
      <c r="B8" s="202" t="s">
        <v>885</v>
      </c>
      <c r="C8" s="202" t="s">
        <v>884</v>
      </c>
      <c r="D8" s="202" t="s">
        <v>883</v>
      </c>
      <c r="E8" s="202" t="s">
        <v>882</v>
      </c>
      <c r="F8" s="202" t="s">
        <v>881</v>
      </c>
    </row>
    <row r="9" spans="1:6">
      <c r="A9" s="202" t="s">
        <v>880</v>
      </c>
      <c r="B9" s="202" t="s">
        <v>879</v>
      </c>
      <c r="C9" s="202" t="s">
        <v>878</v>
      </c>
      <c r="D9" s="202" t="s">
        <v>877</v>
      </c>
      <c r="E9" s="202" t="s">
        <v>876</v>
      </c>
      <c r="F9" s="202" t="s">
        <v>875</v>
      </c>
    </row>
    <row r="10" spans="1:6">
      <c r="A10" s="202" t="s">
        <v>874</v>
      </c>
      <c r="B10" s="202" t="s">
        <v>873</v>
      </c>
      <c r="C10" s="202" t="s">
        <v>872</v>
      </c>
      <c r="D10" s="202" t="s">
        <v>871</v>
      </c>
      <c r="E10" s="202" t="s">
        <v>870</v>
      </c>
      <c r="F10" s="202" t="s">
        <v>869</v>
      </c>
    </row>
    <row r="11" spans="1:6">
      <c r="A11" s="202" t="s">
        <v>868</v>
      </c>
      <c r="B11" s="202" t="s">
        <v>867</v>
      </c>
      <c r="C11" s="202" t="s">
        <v>866</v>
      </c>
      <c r="D11" s="202" t="s">
        <v>865</v>
      </c>
      <c r="E11" s="202" t="s">
        <v>864</v>
      </c>
      <c r="F11" s="202" t="s">
        <v>863</v>
      </c>
    </row>
    <row r="12" spans="1:6">
      <c r="A12" s="202" t="s">
        <v>862</v>
      </c>
      <c r="B12" s="202" t="s">
        <v>861</v>
      </c>
      <c r="C12" s="202" t="s">
        <v>860</v>
      </c>
      <c r="D12" s="202" t="s">
        <v>859</v>
      </c>
      <c r="E12" s="202" t="s">
        <v>858</v>
      </c>
      <c r="F12" s="202" t="s">
        <v>857</v>
      </c>
    </row>
    <row r="13" spans="1:6">
      <c r="A13" s="202" t="s">
        <v>856</v>
      </c>
      <c r="B13" s="202" t="s">
        <v>855</v>
      </c>
      <c r="C13" s="202" t="s">
        <v>854</v>
      </c>
      <c r="D13" s="202" t="s">
        <v>853</v>
      </c>
      <c r="E13" s="202" t="s">
        <v>852</v>
      </c>
      <c r="F13" s="202" t="s">
        <v>851</v>
      </c>
    </row>
    <row r="14" spans="1:6">
      <c r="A14" s="202" t="s">
        <v>850</v>
      </c>
      <c r="B14" s="202" t="s">
        <v>849</v>
      </c>
      <c r="C14" s="202" t="s">
        <v>848</v>
      </c>
      <c r="D14" s="202" t="s">
        <v>847</v>
      </c>
      <c r="E14" s="202" t="s">
        <v>846</v>
      </c>
      <c r="F14" s="202" t="s">
        <v>845</v>
      </c>
    </row>
    <row r="15" spans="1:6">
      <c r="A15" s="202" t="s">
        <v>844</v>
      </c>
      <c r="B15" s="202" t="s">
        <v>843</v>
      </c>
      <c r="C15" s="202" t="s">
        <v>842</v>
      </c>
      <c r="D15" s="202" t="s">
        <v>841</v>
      </c>
      <c r="E15" s="202" t="s">
        <v>840</v>
      </c>
      <c r="F15" s="202" t="s">
        <v>839</v>
      </c>
    </row>
    <row r="16" spans="1:6">
      <c r="A16" s="202" t="s">
        <v>838</v>
      </c>
      <c r="B16" s="202" t="s">
        <v>837</v>
      </c>
      <c r="C16" s="202" t="s">
        <v>836</v>
      </c>
      <c r="D16" s="202" t="s">
        <v>835</v>
      </c>
      <c r="E16" s="202" t="s">
        <v>834</v>
      </c>
      <c r="F16" s="202" t="s">
        <v>833</v>
      </c>
    </row>
    <row r="17" spans="1:6">
      <c r="A17" s="202" t="s">
        <v>832</v>
      </c>
      <c r="B17" s="202" t="s">
        <v>831</v>
      </c>
      <c r="C17" s="202" t="s">
        <v>830</v>
      </c>
      <c r="D17" s="202" t="s">
        <v>829</v>
      </c>
      <c r="E17" s="202" t="s">
        <v>828</v>
      </c>
      <c r="F17" s="202" t="s">
        <v>827</v>
      </c>
    </row>
    <row r="18" spans="1:6">
      <c r="A18" s="202" t="s">
        <v>826</v>
      </c>
      <c r="B18" s="202" t="s">
        <v>825</v>
      </c>
      <c r="C18" s="202" t="s">
        <v>824</v>
      </c>
      <c r="D18" s="202" t="s">
        <v>823</v>
      </c>
      <c r="E18" s="202" t="s">
        <v>822</v>
      </c>
      <c r="F18" s="202" t="s">
        <v>821</v>
      </c>
    </row>
    <row r="19" spans="1:6">
      <c r="A19" s="202" t="s">
        <v>820</v>
      </c>
      <c r="B19" s="202" t="s">
        <v>819</v>
      </c>
      <c r="C19" s="202" t="s">
        <v>818</v>
      </c>
      <c r="D19" s="202" t="s">
        <v>817</v>
      </c>
      <c r="E19" s="202" t="s">
        <v>816</v>
      </c>
      <c r="F19" s="202" t="s">
        <v>815</v>
      </c>
    </row>
    <row r="20" spans="1:6">
      <c r="A20" s="202" t="s">
        <v>814</v>
      </c>
      <c r="B20" s="202" t="s">
        <v>813</v>
      </c>
      <c r="C20" s="202" t="s">
        <v>812</v>
      </c>
      <c r="D20" s="202" t="s">
        <v>811</v>
      </c>
      <c r="E20" s="202" t="s">
        <v>810</v>
      </c>
      <c r="F20" s="202" t="s">
        <v>809</v>
      </c>
    </row>
    <row r="21" spans="1:6">
      <c r="A21" s="202" t="s">
        <v>808</v>
      </c>
      <c r="B21" s="202" t="s">
        <v>807</v>
      </c>
      <c r="C21" s="202" t="s">
        <v>806</v>
      </c>
      <c r="D21" s="202" t="s">
        <v>805</v>
      </c>
      <c r="E21" s="202" t="s">
        <v>804</v>
      </c>
      <c r="F21" s="202" t="s">
        <v>803</v>
      </c>
    </row>
    <row r="22" spans="1:6">
      <c r="A22" s="202" t="s">
        <v>802</v>
      </c>
      <c r="B22" s="202" t="s">
        <v>801</v>
      </c>
      <c r="C22" s="202" t="s">
        <v>800</v>
      </c>
      <c r="D22" s="202" t="s">
        <v>799</v>
      </c>
      <c r="E22" s="202" t="s">
        <v>798</v>
      </c>
      <c r="F22" s="202" t="s">
        <v>797</v>
      </c>
    </row>
    <row r="23" spans="1:6">
      <c r="A23" s="202" t="s">
        <v>796</v>
      </c>
      <c r="B23" s="202" t="s">
        <v>795</v>
      </c>
      <c r="C23" s="202" t="s">
        <v>794</v>
      </c>
      <c r="D23" s="202" t="s">
        <v>793</v>
      </c>
      <c r="E23" s="202" t="s">
        <v>792</v>
      </c>
      <c r="F23" s="202" t="s">
        <v>791</v>
      </c>
    </row>
    <row r="24" spans="1:6">
      <c r="A24" s="202" t="s">
        <v>790</v>
      </c>
      <c r="B24" s="202" t="s">
        <v>789</v>
      </c>
      <c r="C24" s="202" t="s">
        <v>788</v>
      </c>
      <c r="D24" s="202" t="s">
        <v>787</v>
      </c>
      <c r="E24" s="202" t="s">
        <v>786</v>
      </c>
      <c r="F24" s="202" t="s">
        <v>785</v>
      </c>
    </row>
    <row r="25" spans="1:6">
      <c r="A25" s="202" t="s">
        <v>784</v>
      </c>
      <c r="B25" s="202" t="s">
        <v>783</v>
      </c>
      <c r="C25" s="202" t="s">
        <v>782</v>
      </c>
      <c r="D25" s="202" t="s">
        <v>781</v>
      </c>
      <c r="E25" s="202" t="s">
        <v>780</v>
      </c>
      <c r="F25" s="202" t="s">
        <v>779</v>
      </c>
    </row>
    <row r="26" spans="1:6">
      <c r="A26" s="202" t="s">
        <v>778</v>
      </c>
      <c r="B26" s="202" t="s">
        <v>777</v>
      </c>
      <c r="C26" s="202" t="s">
        <v>776</v>
      </c>
      <c r="D26" s="202" t="s">
        <v>775</v>
      </c>
      <c r="E26" s="202" t="s">
        <v>774</v>
      </c>
      <c r="F26" s="202" t="s">
        <v>773</v>
      </c>
    </row>
    <row r="27" spans="1:6" ht="17.25" thickBot="1">
      <c r="A27" s="201"/>
      <c r="B27" s="201"/>
      <c r="C27" s="201"/>
      <c r="D27" s="201"/>
      <c r="E27" s="201"/>
      <c r="F27" s="201"/>
    </row>
    <row r="28" spans="1:6">
      <c r="A28" s="458" t="s">
        <v>711</v>
      </c>
      <c r="B28" s="458"/>
      <c r="C28" s="458"/>
      <c r="D28" s="458"/>
      <c r="E28" s="458"/>
      <c r="F28" s="458"/>
    </row>
  </sheetData>
  <mergeCells count="2">
    <mergeCell ref="A1:F1"/>
    <mergeCell ref="A28:F28"/>
  </mergeCells>
  <phoneticPr fontId="4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G20"/>
  <sheetViews>
    <sheetView showGridLines="0" zoomScaleNormal="100" zoomScaleSheetLayoutView="100" workbookViewId="0">
      <selection activeCell="O18" sqref="O18"/>
    </sheetView>
  </sheetViews>
  <sheetFormatPr defaultRowHeight="16.5"/>
  <cols>
    <col min="1" max="1" width="16.625" style="82" customWidth="1"/>
    <col min="2" max="2" width="16.75" style="82" customWidth="1"/>
    <col min="3" max="3" width="16.625" style="82" customWidth="1"/>
    <col min="4" max="4" width="20.75" style="82" customWidth="1"/>
    <col min="5" max="5" width="2.5" style="82" customWidth="1"/>
    <col min="6" max="256" width="9" style="82"/>
    <col min="257" max="257" width="16.625" style="82" customWidth="1"/>
    <col min="258" max="258" width="18.625" style="82" customWidth="1"/>
    <col min="259" max="259" width="16.625" style="82" customWidth="1"/>
    <col min="260" max="260" width="20.75" style="82" customWidth="1"/>
    <col min="261" max="261" width="2.5" style="82" customWidth="1"/>
    <col min="262" max="512" width="9" style="82"/>
    <col min="513" max="513" width="16.625" style="82" customWidth="1"/>
    <col min="514" max="514" width="18.625" style="82" customWidth="1"/>
    <col min="515" max="515" width="16.625" style="82" customWidth="1"/>
    <col min="516" max="516" width="20.75" style="82" customWidth="1"/>
    <col min="517" max="517" width="2.5" style="82" customWidth="1"/>
    <col min="518" max="768" width="9" style="82"/>
    <col min="769" max="769" width="16.625" style="82" customWidth="1"/>
    <col min="770" max="770" width="18.625" style="82" customWidth="1"/>
    <col min="771" max="771" width="16.625" style="82" customWidth="1"/>
    <col min="772" max="772" width="20.75" style="82" customWidth="1"/>
    <col min="773" max="773" width="2.5" style="82" customWidth="1"/>
    <col min="774" max="1024" width="9" style="82"/>
    <col min="1025" max="1025" width="16.625" style="82" customWidth="1"/>
    <col min="1026" max="1026" width="18.625" style="82" customWidth="1"/>
    <col min="1027" max="1027" width="16.625" style="82" customWidth="1"/>
    <col min="1028" max="1028" width="20.75" style="82" customWidth="1"/>
    <col min="1029" max="1029" width="2.5" style="82" customWidth="1"/>
    <col min="1030" max="1280" width="9" style="82"/>
    <col min="1281" max="1281" width="16.625" style="82" customWidth="1"/>
    <col min="1282" max="1282" width="18.625" style="82" customWidth="1"/>
    <col min="1283" max="1283" width="16.625" style="82" customWidth="1"/>
    <col min="1284" max="1284" width="20.75" style="82" customWidth="1"/>
    <col min="1285" max="1285" width="2.5" style="82" customWidth="1"/>
    <col min="1286" max="1536" width="9" style="82"/>
    <col min="1537" max="1537" width="16.625" style="82" customWidth="1"/>
    <col min="1538" max="1538" width="18.625" style="82" customWidth="1"/>
    <col min="1539" max="1539" width="16.625" style="82" customWidth="1"/>
    <col min="1540" max="1540" width="20.75" style="82" customWidth="1"/>
    <col min="1541" max="1541" width="2.5" style="82" customWidth="1"/>
    <col min="1542" max="1792" width="9" style="82"/>
    <col min="1793" max="1793" width="16.625" style="82" customWidth="1"/>
    <col min="1794" max="1794" width="18.625" style="82" customWidth="1"/>
    <col min="1795" max="1795" width="16.625" style="82" customWidth="1"/>
    <col min="1796" max="1796" width="20.75" style="82" customWidth="1"/>
    <col min="1797" max="1797" width="2.5" style="82" customWidth="1"/>
    <col min="1798" max="2048" width="9" style="82"/>
    <col min="2049" max="2049" width="16.625" style="82" customWidth="1"/>
    <col min="2050" max="2050" width="18.625" style="82" customWidth="1"/>
    <col min="2051" max="2051" width="16.625" style="82" customWidth="1"/>
    <col min="2052" max="2052" width="20.75" style="82" customWidth="1"/>
    <col min="2053" max="2053" width="2.5" style="82" customWidth="1"/>
    <col min="2054" max="2304" width="9" style="82"/>
    <col min="2305" max="2305" width="16.625" style="82" customWidth="1"/>
    <col min="2306" max="2306" width="18.625" style="82" customWidth="1"/>
    <col min="2307" max="2307" width="16.625" style="82" customWidth="1"/>
    <col min="2308" max="2308" width="20.75" style="82" customWidth="1"/>
    <col min="2309" max="2309" width="2.5" style="82" customWidth="1"/>
    <col min="2310" max="2560" width="9" style="82"/>
    <col min="2561" max="2561" width="16.625" style="82" customWidth="1"/>
    <col min="2562" max="2562" width="18.625" style="82" customWidth="1"/>
    <col min="2563" max="2563" width="16.625" style="82" customWidth="1"/>
    <col min="2564" max="2564" width="20.75" style="82" customWidth="1"/>
    <col min="2565" max="2565" width="2.5" style="82" customWidth="1"/>
    <col min="2566" max="2816" width="9" style="82"/>
    <col min="2817" max="2817" width="16.625" style="82" customWidth="1"/>
    <col min="2818" max="2818" width="18.625" style="82" customWidth="1"/>
    <col min="2819" max="2819" width="16.625" style="82" customWidth="1"/>
    <col min="2820" max="2820" width="20.75" style="82" customWidth="1"/>
    <col min="2821" max="2821" width="2.5" style="82" customWidth="1"/>
    <col min="2822" max="3072" width="9" style="82"/>
    <col min="3073" max="3073" width="16.625" style="82" customWidth="1"/>
    <col min="3074" max="3074" width="18.625" style="82" customWidth="1"/>
    <col min="3075" max="3075" width="16.625" style="82" customWidth="1"/>
    <col min="3076" max="3076" width="20.75" style="82" customWidth="1"/>
    <col min="3077" max="3077" width="2.5" style="82" customWidth="1"/>
    <col min="3078" max="3328" width="9" style="82"/>
    <col min="3329" max="3329" width="16.625" style="82" customWidth="1"/>
    <col min="3330" max="3330" width="18.625" style="82" customWidth="1"/>
    <col min="3331" max="3331" width="16.625" style="82" customWidth="1"/>
    <col min="3332" max="3332" width="20.75" style="82" customWidth="1"/>
    <col min="3333" max="3333" width="2.5" style="82" customWidth="1"/>
    <col min="3334" max="3584" width="9" style="82"/>
    <col min="3585" max="3585" width="16.625" style="82" customWidth="1"/>
    <col min="3586" max="3586" width="18.625" style="82" customWidth="1"/>
    <col min="3587" max="3587" width="16.625" style="82" customWidth="1"/>
    <col min="3588" max="3588" width="20.75" style="82" customWidth="1"/>
    <col min="3589" max="3589" width="2.5" style="82" customWidth="1"/>
    <col min="3590" max="3840" width="9" style="82"/>
    <col min="3841" max="3841" width="16.625" style="82" customWidth="1"/>
    <col min="3842" max="3842" width="18.625" style="82" customWidth="1"/>
    <col min="3843" max="3843" width="16.625" style="82" customWidth="1"/>
    <col min="3844" max="3844" width="20.75" style="82" customWidth="1"/>
    <col min="3845" max="3845" width="2.5" style="82" customWidth="1"/>
    <col min="3846" max="4096" width="9" style="82"/>
    <col min="4097" max="4097" width="16.625" style="82" customWidth="1"/>
    <col min="4098" max="4098" width="18.625" style="82" customWidth="1"/>
    <col min="4099" max="4099" width="16.625" style="82" customWidth="1"/>
    <col min="4100" max="4100" width="20.75" style="82" customWidth="1"/>
    <col min="4101" max="4101" width="2.5" style="82" customWidth="1"/>
    <col min="4102" max="4352" width="9" style="82"/>
    <col min="4353" max="4353" width="16.625" style="82" customWidth="1"/>
    <col min="4354" max="4354" width="18.625" style="82" customWidth="1"/>
    <col min="4355" max="4355" width="16.625" style="82" customWidth="1"/>
    <col min="4356" max="4356" width="20.75" style="82" customWidth="1"/>
    <col min="4357" max="4357" width="2.5" style="82" customWidth="1"/>
    <col min="4358" max="4608" width="9" style="82"/>
    <col min="4609" max="4609" width="16.625" style="82" customWidth="1"/>
    <col min="4610" max="4610" width="18.625" style="82" customWidth="1"/>
    <col min="4611" max="4611" width="16.625" style="82" customWidth="1"/>
    <col min="4612" max="4612" width="20.75" style="82" customWidth="1"/>
    <col min="4613" max="4613" width="2.5" style="82" customWidth="1"/>
    <col min="4614" max="4864" width="9" style="82"/>
    <col min="4865" max="4865" width="16.625" style="82" customWidth="1"/>
    <col min="4866" max="4866" width="18.625" style="82" customWidth="1"/>
    <col min="4867" max="4867" width="16.625" style="82" customWidth="1"/>
    <col min="4868" max="4868" width="20.75" style="82" customWidth="1"/>
    <col min="4869" max="4869" width="2.5" style="82" customWidth="1"/>
    <col min="4870" max="5120" width="9" style="82"/>
    <col min="5121" max="5121" width="16.625" style="82" customWidth="1"/>
    <col min="5122" max="5122" width="18.625" style="82" customWidth="1"/>
    <col min="5123" max="5123" width="16.625" style="82" customWidth="1"/>
    <col min="5124" max="5124" width="20.75" style="82" customWidth="1"/>
    <col min="5125" max="5125" width="2.5" style="82" customWidth="1"/>
    <col min="5126" max="5376" width="9" style="82"/>
    <col min="5377" max="5377" width="16.625" style="82" customWidth="1"/>
    <col min="5378" max="5378" width="18.625" style="82" customWidth="1"/>
    <col min="5379" max="5379" width="16.625" style="82" customWidth="1"/>
    <col min="5380" max="5380" width="20.75" style="82" customWidth="1"/>
    <col min="5381" max="5381" width="2.5" style="82" customWidth="1"/>
    <col min="5382" max="5632" width="9" style="82"/>
    <col min="5633" max="5633" width="16.625" style="82" customWidth="1"/>
    <col min="5634" max="5634" width="18.625" style="82" customWidth="1"/>
    <col min="5635" max="5635" width="16.625" style="82" customWidth="1"/>
    <col min="5636" max="5636" width="20.75" style="82" customWidth="1"/>
    <col min="5637" max="5637" width="2.5" style="82" customWidth="1"/>
    <col min="5638" max="5888" width="9" style="82"/>
    <col min="5889" max="5889" width="16.625" style="82" customWidth="1"/>
    <col min="5890" max="5890" width="18.625" style="82" customWidth="1"/>
    <col min="5891" max="5891" width="16.625" style="82" customWidth="1"/>
    <col min="5892" max="5892" width="20.75" style="82" customWidth="1"/>
    <col min="5893" max="5893" width="2.5" style="82" customWidth="1"/>
    <col min="5894" max="6144" width="9" style="82"/>
    <col min="6145" max="6145" width="16.625" style="82" customWidth="1"/>
    <col min="6146" max="6146" width="18.625" style="82" customWidth="1"/>
    <col min="6147" max="6147" width="16.625" style="82" customWidth="1"/>
    <col min="6148" max="6148" width="20.75" style="82" customWidth="1"/>
    <col min="6149" max="6149" width="2.5" style="82" customWidth="1"/>
    <col min="6150" max="6400" width="9" style="82"/>
    <col min="6401" max="6401" width="16.625" style="82" customWidth="1"/>
    <col min="6402" max="6402" width="18.625" style="82" customWidth="1"/>
    <col min="6403" max="6403" width="16.625" style="82" customWidth="1"/>
    <col min="6404" max="6404" width="20.75" style="82" customWidth="1"/>
    <col min="6405" max="6405" width="2.5" style="82" customWidth="1"/>
    <col min="6406" max="6656" width="9" style="82"/>
    <col min="6657" max="6657" width="16.625" style="82" customWidth="1"/>
    <col min="6658" max="6658" width="18.625" style="82" customWidth="1"/>
    <col min="6659" max="6659" width="16.625" style="82" customWidth="1"/>
    <col min="6660" max="6660" width="20.75" style="82" customWidth="1"/>
    <col min="6661" max="6661" width="2.5" style="82" customWidth="1"/>
    <col min="6662" max="6912" width="9" style="82"/>
    <col min="6913" max="6913" width="16.625" style="82" customWidth="1"/>
    <col min="6914" max="6914" width="18.625" style="82" customWidth="1"/>
    <col min="6915" max="6915" width="16.625" style="82" customWidth="1"/>
    <col min="6916" max="6916" width="20.75" style="82" customWidth="1"/>
    <col min="6917" max="6917" width="2.5" style="82" customWidth="1"/>
    <col min="6918" max="7168" width="9" style="82"/>
    <col min="7169" max="7169" width="16.625" style="82" customWidth="1"/>
    <col min="7170" max="7170" width="18.625" style="82" customWidth="1"/>
    <col min="7171" max="7171" width="16.625" style="82" customWidth="1"/>
    <col min="7172" max="7172" width="20.75" style="82" customWidth="1"/>
    <col min="7173" max="7173" width="2.5" style="82" customWidth="1"/>
    <col min="7174" max="7424" width="9" style="82"/>
    <col min="7425" max="7425" width="16.625" style="82" customWidth="1"/>
    <col min="7426" max="7426" width="18.625" style="82" customWidth="1"/>
    <col min="7427" max="7427" width="16.625" style="82" customWidth="1"/>
    <col min="7428" max="7428" width="20.75" style="82" customWidth="1"/>
    <col min="7429" max="7429" width="2.5" style="82" customWidth="1"/>
    <col min="7430" max="7680" width="9" style="82"/>
    <col min="7681" max="7681" width="16.625" style="82" customWidth="1"/>
    <col min="7682" max="7682" width="18.625" style="82" customWidth="1"/>
    <col min="7683" max="7683" width="16.625" style="82" customWidth="1"/>
    <col min="7684" max="7684" width="20.75" style="82" customWidth="1"/>
    <col min="7685" max="7685" width="2.5" style="82" customWidth="1"/>
    <col min="7686" max="7936" width="9" style="82"/>
    <col min="7937" max="7937" width="16.625" style="82" customWidth="1"/>
    <col min="7938" max="7938" width="18.625" style="82" customWidth="1"/>
    <col min="7939" max="7939" width="16.625" style="82" customWidth="1"/>
    <col min="7940" max="7940" width="20.75" style="82" customWidth="1"/>
    <col min="7941" max="7941" width="2.5" style="82" customWidth="1"/>
    <col min="7942" max="8192" width="9" style="82"/>
    <col min="8193" max="8193" width="16.625" style="82" customWidth="1"/>
    <col min="8194" max="8194" width="18.625" style="82" customWidth="1"/>
    <col min="8195" max="8195" width="16.625" style="82" customWidth="1"/>
    <col min="8196" max="8196" width="20.75" style="82" customWidth="1"/>
    <col min="8197" max="8197" width="2.5" style="82" customWidth="1"/>
    <col min="8198" max="8448" width="9" style="82"/>
    <col min="8449" max="8449" width="16.625" style="82" customWidth="1"/>
    <col min="8450" max="8450" width="18.625" style="82" customWidth="1"/>
    <col min="8451" max="8451" width="16.625" style="82" customWidth="1"/>
    <col min="8452" max="8452" width="20.75" style="82" customWidth="1"/>
    <col min="8453" max="8453" width="2.5" style="82" customWidth="1"/>
    <col min="8454" max="8704" width="9" style="82"/>
    <col min="8705" max="8705" width="16.625" style="82" customWidth="1"/>
    <col min="8706" max="8706" width="18.625" style="82" customWidth="1"/>
    <col min="8707" max="8707" width="16.625" style="82" customWidth="1"/>
    <col min="8708" max="8708" width="20.75" style="82" customWidth="1"/>
    <col min="8709" max="8709" width="2.5" style="82" customWidth="1"/>
    <col min="8710" max="8960" width="9" style="82"/>
    <col min="8961" max="8961" width="16.625" style="82" customWidth="1"/>
    <col min="8962" max="8962" width="18.625" style="82" customWidth="1"/>
    <col min="8963" max="8963" width="16.625" style="82" customWidth="1"/>
    <col min="8964" max="8964" width="20.75" style="82" customWidth="1"/>
    <col min="8965" max="8965" width="2.5" style="82" customWidth="1"/>
    <col min="8966" max="9216" width="9" style="82"/>
    <col min="9217" max="9217" width="16.625" style="82" customWidth="1"/>
    <col min="9218" max="9218" width="18.625" style="82" customWidth="1"/>
    <col min="9219" max="9219" width="16.625" style="82" customWidth="1"/>
    <col min="9220" max="9220" width="20.75" style="82" customWidth="1"/>
    <col min="9221" max="9221" width="2.5" style="82" customWidth="1"/>
    <col min="9222" max="9472" width="9" style="82"/>
    <col min="9473" max="9473" width="16.625" style="82" customWidth="1"/>
    <col min="9474" max="9474" width="18.625" style="82" customWidth="1"/>
    <col min="9475" max="9475" width="16.625" style="82" customWidth="1"/>
    <col min="9476" max="9476" width="20.75" style="82" customWidth="1"/>
    <col min="9477" max="9477" width="2.5" style="82" customWidth="1"/>
    <col min="9478" max="9728" width="9" style="82"/>
    <col min="9729" max="9729" width="16.625" style="82" customWidth="1"/>
    <col min="9730" max="9730" width="18.625" style="82" customWidth="1"/>
    <col min="9731" max="9731" width="16.625" style="82" customWidth="1"/>
    <col min="9732" max="9732" width="20.75" style="82" customWidth="1"/>
    <col min="9733" max="9733" width="2.5" style="82" customWidth="1"/>
    <col min="9734" max="9984" width="9" style="82"/>
    <col min="9985" max="9985" width="16.625" style="82" customWidth="1"/>
    <col min="9986" max="9986" width="18.625" style="82" customWidth="1"/>
    <col min="9987" max="9987" width="16.625" style="82" customWidth="1"/>
    <col min="9988" max="9988" width="20.75" style="82" customWidth="1"/>
    <col min="9989" max="9989" width="2.5" style="82" customWidth="1"/>
    <col min="9990" max="10240" width="9" style="82"/>
    <col min="10241" max="10241" width="16.625" style="82" customWidth="1"/>
    <col min="10242" max="10242" width="18.625" style="82" customWidth="1"/>
    <col min="10243" max="10243" width="16.625" style="82" customWidth="1"/>
    <col min="10244" max="10244" width="20.75" style="82" customWidth="1"/>
    <col min="10245" max="10245" width="2.5" style="82" customWidth="1"/>
    <col min="10246" max="10496" width="9" style="82"/>
    <col min="10497" max="10497" width="16.625" style="82" customWidth="1"/>
    <col min="10498" max="10498" width="18.625" style="82" customWidth="1"/>
    <col min="10499" max="10499" width="16.625" style="82" customWidth="1"/>
    <col min="10500" max="10500" width="20.75" style="82" customWidth="1"/>
    <col min="10501" max="10501" width="2.5" style="82" customWidth="1"/>
    <col min="10502" max="10752" width="9" style="82"/>
    <col min="10753" max="10753" width="16.625" style="82" customWidth="1"/>
    <col min="10754" max="10754" width="18.625" style="82" customWidth="1"/>
    <col min="10755" max="10755" width="16.625" style="82" customWidth="1"/>
    <col min="10756" max="10756" width="20.75" style="82" customWidth="1"/>
    <col min="10757" max="10757" width="2.5" style="82" customWidth="1"/>
    <col min="10758" max="11008" width="9" style="82"/>
    <col min="11009" max="11009" width="16.625" style="82" customWidth="1"/>
    <col min="11010" max="11010" width="18.625" style="82" customWidth="1"/>
    <col min="11011" max="11011" width="16.625" style="82" customWidth="1"/>
    <col min="11012" max="11012" width="20.75" style="82" customWidth="1"/>
    <col min="11013" max="11013" width="2.5" style="82" customWidth="1"/>
    <col min="11014" max="11264" width="9" style="82"/>
    <col min="11265" max="11265" width="16.625" style="82" customWidth="1"/>
    <col min="11266" max="11266" width="18.625" style="82" customWidth="1"/>
    <col min="11267" max="11267" width="16.625" style="82" customWidth="1"/>
    <col min="11268" max="11268" width="20.75" style="82" customWidth="1"/>
    <col min="11269" max="11269" width="2.5" style="82" customWidth="1"/>
    <col min="11270" max="11520" width="9" style="82"/>
    <col min="11521" max="11521" width="16.625" style="82" customWidth="1"/>
    <col min="11522" max="11522" width="18.625" style="82" customWidth="1"/>
    <col min="11523" max="11523" width="16.625" style="82" customWidth="1"/>
    <col min="11524" max="11524" width="20.75" style="82" customWidth="1"/>
    <col min="11525" max="11525" width="2.5" style="82" customWidth="1"/>
    <col min="11526" max="11776" width="9" style="82"/>
    <col min="11777" max="11777" width="16.625" style="82" customWidth="1"/>
    <col min="11778" max="11778" width="18.625" style="82" customWidth="1"/>
    <col min="11779" max="11779" width="16.625" style="82" customWidth="1"/>
    <col min="11780" max="11780" width="20.75" style="82" customWidth="1"/>
    <col min="11781" max="11781" width="2.5" style="82" customWidth="1"/>
    <col min="11782" max="12032" width="9" style="82"/>
    <col min="12033" max="12033" width="16.625" style="82" customWidth="1"/>
    <col min="12034" max="12034" width="18.625" style="82" customWidth="1"/>
    <col min="12035" max="12035" width="16.625" style="82" customWidth="1"/>
    <col min="12036" max="12036" width="20.75" style="82" customWidth="1"/>
    <col min="12037" max="12037" width="2.5" style="82" customWidth="1"/>
    <col min="12038" max="12288" width="9" style="82"/>
    <col min="12289" max="12289" width="16.625" style="82" customWidth="1"/>
    <col min="12290" max="12290" width="18.625" style="82" customWidth="1"/>
    <col min="12291" max="12291" width="16.625" style="82" customWidth="1"/>
    <col min="12292" max="12292" width="20.75" style="82" customWidth="1"/>
    <col min="12293" max="12293" width="2.5" style="82" customWidth="1"/>
    <col min="12294" max="12544" width="9" style="82"/>
    <col min="12545" max="12545" width="16.625" style="82" customWidth="1"/>
    <col min="12546" max="12546" width="18.625" style="82" customWidth="1"/>
    <col min="12547" max="12547" width="16.625" style="82" customWidth="1"/>
    <col min="12548" max="12548" width="20.75" style="82" customWidth="1"/>
    <col min="12549" max="12549" width="2.5" style="82" customWidth="1"/>
    <col min="12550" max="12800" width="9" style="82"/>
    <col min="12801" max="12801" width="16.625" style="82" customWidth="1"/>
    <col min="12802" max="12802" width="18.625" style="82" customWidth="1"/>
    <col min="12803" max="12803" width="16.625" style="82" customWidth="1"/>
    <col min="12804" max="12804" width="20.75" style="82" customWidth="1"/>
    <col min="12805" max="12805" width="2.5" style="82" customWidth="1"/>
    <col min="12806" max="13056" width="9" style="82"/>
    <col min="13057" max="13057" width="16.625" style="82" customWidth="1"/>
    <col min="13058" max="13058" width="18.625" style="82" customWidth="1"/>
    <col min="13059" max="13059" width="16.625" style="82" customWidth="1"/>
    <col min="13060" max="13060" width="20.75" style="82" customWidth="1"/>
    <col min="13061" max="13061" width="2.5" style="82" customWidth="1"/>
    <col min="13062" max="13312" width="9" style="82"/>
    <col min="13313" max="13313" width="16.625" style="82" customWidth="1"/>
    <col min="13314" max="13314" width="18.625" style="82" customWidth="1"/>
    <col min="13315" max="13315" width="16.625" style="82" customWidth="1"/>
    <col min="13316" max="13316" width="20.75" style="82" customWidth="1"/>
    <col min="13317" max="13317" width="2.5" style="82" customWidth="1"/>
    <col min="13318" max="13568" width="9" style="82"/>
    <col min="13569" max="13569" width="16.625" style="82" customWidth="1"/>
    <col min="13570" max="13570" width="18.625" style="82" customWidth="1"/>
    <col min="13571" max="13571" width="16.625" style="82" customWidth="1"/>
    <col min="13572" max="13572" width="20.75" style="82" customWidth="1"/>
    <col min="13573" max="13573" width="2.5" style="82" customWidth="1"/>
    <col min="13574" max="13824" width="9" style="82"/>
    <col min="13825" max="13825" width="16.625" style="82" customWidth="1"/>
    <col min="13826" max="13826" width="18.625" style="82" customWidth="1"/>
    <col min="13827" max="13827" width="16.625" style="82" customWidth="1"/>
    <col min="13828" max="13828" width="20.75" style="82" customWidth="1"/>
    <col min="13829" max="13829" width="2.5" style="82" customWidth="1"/>
    <col min="13830" max="14080" width="9" style="82"/>
    <col min="14081" max="14081" width="16.625" style="82" customWidth="1"/>
    <col min="14082" max="14082" width="18.625" style="82" customWidth="1"/>
    <col min="14083" max="14083" width="16.625" style="82" customWidth="1"/>
    <col min="14084" max="14084" width="20.75" style="82" customWidth="1"/>
    <col min="14085" max="14085" width="2.5" style="82" customWidth="1"/>
    <col min="14086" max="14336" width="9" style="82"/>
    <col min="14337" max="14337" width="16.625" style="82" customWidth="1"/>
    <col min="14338" max="14338" width="18.625" style="82" customWidth="1"/>
    <col min="14339" max="14339" width="16.625" style="82" customWidth="1"/>
    <col min="14340" max="14340" width="20.75" style="82" customWidth="1"/>
    <col min="14341" max="14341" width="2.5" style="82" customWidth="1"/>
    <col min="14342" max="14592" width="9" style="82"/>
    <col min="14593" max="14593" width="16.625" style="82" customWidth="1"/>
    <col min="14594" max="14594" width="18.625" style="82" customWidth="1"/>
    <col min="14595" max="14595" width="16.625" style="82" customWidth="1"/>
    <col min="14596" max="14596" width="20.75" style="82" customWidth="1"/>
    <col min="14597" max="14597" width="2.5" style="82" customWidth="1"/>
    <col min="14598" max="14848" width="9" style="82"/>
    <col min="14849" max="14849" width="16.625" style="82" customWidth="1"/>
    <col min="14850" max="14850" width="18.625" style="82" customWidth="1"/>
    <col min="14851" max="14851" width="16.625" style="82" customWidth="1"/>
    <col min="14852" max="14852" width="20.75" style="82" customWidth="1"/>
    <col min="14853" max="14853" width="2.5" style="82" customWidth="1"/>
    <col min="14854" max="15104" width="9" style="82"/>
    <col min="15105" max="15105" width="16.625" style="82" customWidth="1"/>
    <col min="15106" max="15106" width="18.625" style="82" customWidth="1"/>
    <col min="15107" max="15107" width="16.625" style="82" customWidth="1"/>
    <col min="15108" max="15108" width="20.75" style="82" customWidth="1"/>
    <col min="15109" max="15109" width="2.5" style="82" customWidth="1"/>
    <col min="15110" max="15360" width="9" style="82"/>
    <col min="15361" max="15361" width="16.625" style="82" customWidth="1"/>
    <col min="15362" max="15362" width="18.625" style="82" customWidth="1"/>
    <col min="15363" max="15363" width="16.625" style="82" customWidth="1"/>
    <col min="15364" max="15364" width="20.75" style="82" customWidth="1"/>
    <col min="15365" max="15365" width="2.5" style="82" customWidth="1"/>
    <col min="15366" max="15616" width="9" style="82"/>
    <col min="15617" max="15617" width="16.625" style="82" customWidth="1"/>
    <col min="15618" max="15618" width="18.625" style="82" customWidth="1"/>
    <col min="15619" max="15619" width="16.625" style="82" customWidth="1"/>
    <col min="15620" max="15620" width="20.75" style="82" customWidth="1"/>
    <col min="15621" max="15621" width="2.5" style="82" customWidth="1"/>
    <col min="15622" max="15872" width="9" style="82"/>
    <col min="15873" max="15873" width="16.625" style="82" customWidth="1"/>
    <col min="15874" max="15874" width="18.625" style="82" customWidth="1"/>
    <col min="15875" max="15875" width="16.625" style="82" customWidth="1"/>
    <col min="15876" max="15876" width="20.75" style="82" customWidth="1"/>
    <col min="15877" max="15877" width="2.5" style="82" customWidth="1"/>
    <col min="15878" max="16128" width="9" style="82"/>
    <col min="16129" max="16129" width="16.625" style="82" customWidth="1"/>
    <col min="16130" max="16130" width="18.625" style="82" customWidth="1"/>
    <col min="16131" max="16131" width="16.625" style="82" customWidth="1"/>
    <col min="16132" max="16132" width="20.75" style="82" customWidth="1"/>
    <col min="16133" max="16133" width="2.5" style="82" customWidth="1"/>
    <col min="16134" max="16384" width="9" style="82"/>
  </cols>
  <sheetData>
    <row r="1" spans="1:7" ht="45" customHeight="1">
      <c r="A1" s="459" t="s">
        <v>918</v>
      </c>
      <c r="B1" s="459"/>
      <c r="C1" s="459"/>
      <c r="D1" s="459"/>
      <c r="E1" s="459"/>
    </row>
    <row r="2" spans="1:7" ht="24.75" customHeight="1" thickBot="1">
      <c r="A2" s="460"/>
      <c r="B2" s="460"/>
      <c r="C2" s="460"/>
      <c r="D2" s="460"/>
      <c r="E2" s="460"/>
    </row>
    <row r="3" spans="1:7" ht="27.95" customHeight="1" thickBot="1">
      <c r="A3" s="461" t="s">
        <v>919</v>
      </c>
      <c r="B3" s="462"/>
      <c r="C3" s="463"/>
      <c r="D3" s="464"/>
      <c r="E3" s="464"/>
      <c r="G3"/>
    </row>
    <row r="4" spans="1:7" ht="27.95" customHeight="1">
      <c r="A4" s="465" t="s">
        <v>920</v>
      </c>
      <c r="B4" s="466"/>
      <c r="C4" s="467" t="s">
        <v>921</v>
      </c>
      <c r="D4" s="468"/>
      <c r="E4" s="469"/>
    </row>
    <row r="5" spans="1:7" ht="27.95" customHeight="1">
      <c r="A5" s="470" t="s">
        <v>922</v>
      </c>
      <c r="B5" s="471"/>
      <c r="C5" s="471"/>
      <c r="D5" s="471"/>
      <c r="E5" s="472"/>
    </row>
    <row r="6" spans="1:7" ht="27.95" customHeight="1">
      <c r="A6" s="470" t="s">
        <v>923</v>
      </c>
      <c r="B6" s="473"/>
      <c r="C6" s="473" t="s">
        <v>924</v>
      </c>
      <c r="D6" s="471"/>
      <c r="E6" s="472"/>
    </row>
    <row r="7" spans="1:7" ht="23.25" customHeight="1">
      <c r="A7" s="474" t="s">
        <v>925</v>
      </c>
      <c r="B7" s="471"/>
      <c r="C7" s="471"/>
      <c r="D7" s="471"/>
      <c r="E7" s="472"/>
    </row>
    <row r="8" spans="1:7" ht="23.25" customHeight="1">
      <c r="A8" s="474"/>
      <c r="B8" s="471"/>
      <c r="C8" s="471"/>
      <c r="D8" s="471"/>
      <c r="E8" s="472"/>
    </row>
    <row r="9" spans="1:7" ht="27.95" customHeight="1">
      <c r="A9" s="470" t="s">
        <v>926</v>
      </c>
      <c r="B9" s="473"/>
      <c r="C9" s="473" t="s">
        <v>927</v>
      </c>
      <c r="D9" s="471"/>
      <c r="E9" s="472"/>
    </row>
    <row r="10" spans="1:7" ht="27.95" customHeight="1" thickBot="1">
      <c r="A10" s="475" t="s">
        <v>928</v>
      </c>
      <c r="B10" s="476"/>
      <c r="C10" s="476"/>
      <c r="D10" s="476"/>
      <c r="E10" s="477"/>
    </row>
    <row r="11" spans="1:7" ht="21" customHeight="1">
      <c r="A11" s="460"/>
      <c r="B11" s="460"/>
      <c r="C11" s="460"/>
      <c r="D11" s="460"/>
      <c r="E11" s="460"/>
    </row>
    <row r="12" spans="1:7" ht="14.25" customHeight="1">
      <c r="A12" s="460"/>
      <c r="B12" s="460"/>
      <c r="C12" s="460"/>
      <c r="D12" s="460"/>
      <c r="E12" s="460"/>
    </row>
    <row r="13" spans="1:7" ht="21" customHeight="1">
      <c r="A13" s="478" t="s">
        <v>929</v>
      </c>
      <c r="B13" s="478"/>
      <c r="C13" s="478"/>
      <c r="D13" s="478"/>
      <c r="E13" s="478"/>
    </row>
    <row r="14" spans="1:7" ht="10.5" customHeight="1">
      <c r="A14" s="479"/>
      <c r="B14" s="479"/>
      <c r="C14" s="479"/>
      <c r="D14" s="479"/>
      <c r="E14" s="479"/>
    </row>
    <row r="15" spans="1:7" ht="28.5" customHeight="1">
      <c r="A15" s="480">
        <f ca="1">TODAY()</f>
        <v>44132</v>
      </c>
      <c r="B15" s="480"/>
      <c r="C15" s="480"/>
      <c r="D15" s="480"/>
      <c r="E15" s="480"/>
    </row>
    <row r="16" spans="1:7" ht="81" customHeight="1">
      <c r="A16" s="479"/>
      <c r="B16" s="479"/>
      <c r="C16" s="479"/>
      <c r="D16" s="479"/>
      <c r="E16" s="479"/>
    </row>
    <row r="17" spans="1:5" ht="18" customHeight="1">
      <c r="A17" s="479"/>
      <c r="B17" s="479"/>
      <c r="C17" s="479"/>
      <c r="D17" s="479"/>
      <c r="E17" s="479"/>
    </row>
    <row r="18" spans="1:5" ht="39" customHeight="1">
      <c r="A18" s="481" t="s">
        <v>930</v>
      </c>
      <c r="B18" s="481"/>
      <c r="C18" s="481"/>
      <c r="D18" s="481"/>
      <c r="E18" s="481"/>
    </row>
    <row r="19" spans="1:5" ht="24.75" customHeight="1">
      <c r="A19" s="482" t="s">
        <v>931</v>
      </c>
      <c r="B19" s="482"/>
      <c r="C19" s="482"/>
      <c r="D19" s="482"/>
      <c r="E19" s="482"/>
    </row>
    <row r="20" spans="1:5">
      <c r="A20" s="483"/>
      <c r="B20" s="483"/>
      <c r="C20" s="483"/>
      <c r="D20" s="483"/>
      <c r="E20" s="483"/>
    </row>
  </sheetData>
  <mergeCells count="15">
    <mergeCell ref="D9:E9"/>
    <mergeCell ref="B10:E10"/>
    <mergeCell ref="A13:E13"/>
    <mergeCell ref="A15:E15"/>
    <mergeCell ref="A18:E18"/>
    <mergeCell ref="A19:E19"/>
    <mergeCell ref="A1:E1"/>
    <mergeCell ref="D3:E3"/>
    <mergeCell ref="D4:E4"/>
    <mergeCell ref="B5:E5"/>
    <mergeCell ref="D6:E6"/>
    <mergeCell ref="A7:A8"/>
    <mergeCell ref="B7:C7"/>
    <mergeCell ref="D7:E8"/>
    <mergeCell ref="B8:C8"/>
  </mergeCells>
  <phoneticPr fontId="4" type="noConversion"/>
  <printOptions horizontalCentered="1"/>
  <pageMargins left="0.74803149606299213" right="0.74803149606299213" top="0.98425196850393704" bottom="0.78740157480314965" header="0.39370078740157483" footer="0.39370078740157483"/>
  <pageSetup paperSize="9" orientation="portrait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zoomScale="110" zoomScaleNormal="110" workbookViewId="0">
      <selection activeCell="G9" sqref="G9"/>
    </sheetView>
  </sheetViews>
  <sheetFormatPr defaultRowHeight="16.5"/>
  <cols>
    <col min="1" max="1" width="7.75" style="82" bestFit="1" customWidth="1"/>
    <col min="2" max="2" width="7.125" style="82" bestFit="1" customWidth="1"/>
    <col min="3" max="3" width="14.625" style="82" bestFit="1" customWidth="1"/>
    <col min="4" max="4" width="11" style="82" bestFit="1" customWidth="1"/>
    <col min="5" max="5" width="5.5" style="82" bestFit="1" customWidth="1"/>
    <col min="6" max="7" width="11.5" style="82" bestFit="1" customWidth="1"/>
    <col min="8" max="8" width="7" style="498" bestFit="1" customWidth="1"/>
    <col min="9" max="9" width="30.75" style="82" customWidth="1"/>
    <col min="10" max="258" width="9" style="82"/>
    <col min="259" max="259" width="20.125" style="82" customWidth="1"/>
    <col min="260" max="261" width="9" style="82"/>
    <col min="262" max="263" width="12.875" style="82" bestFit="1" customWidth="1"/>
    <col min="264" max="264" width="33" style="82" customWidth="1"/>
    <col min="265" max="514" width="9" style="82"/>
    <col min="515" max="515" width="20.125" style="82" customWidth="1"/>
    <col min="516" max="517" width="9" style="82"/>
    <col min="518" max="519" width="12.875" style="82" bestFit="1" customWidth="1"/>
    <col min="520" max="520" width="33" style="82" customWidth="1"/>
    <col min="521" max="770" width="9" style="82"/>
    <col min="771" max="771" width="20.125" style="82" customWidth="1"/>
    <col min="772" max="773" width="9" style="82"/>
    <col min="774" max="775" width="12.875" style="82" bestFit="1" customWidth="1"/>
    <col min="776" max="776" width="33" style="82" customWidth="1"/>
    <col min="777" max="1026" width="9" style="82"/>
    <col min="1027" max="1027" width="20.125" style="82" customWidth="1"/>
    <col min="1028" max="1029" width="9" style="82"/>
    <col min="1030" max="1031" width="12.875" style="82" bestFit="1" customWidth="1"/>
    <col min="1032" max="1032" width="33" style="82" customWidth="1"/>
    <col min="1033" max="1282" width="9" style="82"/>
    <col min="1283" max="1283" width="20.125" style="82" customWidth="1"/>
    <col min="1284" max="1285" width="9" style="82"/>
    <col min="1286" max="1287" width="12.875" style="82" bestFit="1" customWidth="1"/>
    <col min="1288" max="1288" width="33" style="82" customWidth="1"/>
    <col min="1289" max="1538" width="9" style="82"/>
    <col min="1539" max="1539" width="20.125" style="82" customWidth="1"/>
    <col min="1540" max="1541" width="9" style="82"/>
    <col min="1542" max="1543" width="12.875" style="82" bestFit="1" customWidth="1"/>
    <col min="1544" max="1544" width="33" style="82" customWidth="1"/>
    <col min="1545" max="1794" width="9" style="82"/>
    <col min="1795" max="1795" width="20.125" style="82" customWidth="1"/>
    <col min="1796" max="1797" width="9" style="82"/>
    <col min="1798" max="1799" width="12.875" style="82" bestFit="1" customWidth="1"/>
    <col min="1800" max="1800" width="33" style="82" customWidth="1"/>
    <col min="1801" max="2050" width="9" style="82"/>
    <col min="2051" max="2051" width="20.125" style="82" customWidth="1"/>
    <col min="2052" max="2053" width="9" style="82"/>
    <col min="2054" max="2055" width="12.875" style="82" bestFit="1" customWidth="1"/>
    <col min="2056" max="2056" width="33" style="82" customWidth="1"/>
    <col min="2057" max="2306" width="9" style="82"/>
    <col min="2307" max="2307" width="20.125" style="82" customWidth="1"/>
    <col min="2308" max="2309" width="9" style="82"/>
    <col min="2310" max="2311" width="12.875" style="82" bestFit="1" customWidth="1"/>
    <col min="2312" max="2312" width="33" style="82" customWidth="1"/>
    <col min="2313" max="2562" width="9" style="82"/>
    <col min="2563" max="2563" width="20.125" style="82" customWidth="1"/>
    <col min="2564" max="2565" width="9" style="82"/>
    <col min="2566" max="2567" width="12.875" style="82" bestFit="1" customWidth="1"/>
    <col min="2568" max="2568" width="33" style="82" customWidth="1"/>
    <col min="2569" max="2818" width="9" style="82"/>
    <col min="2819" max="2819" width="20.125" style="82" customWidth="1"/>
    <col min="2820" max="2821" width="9" style="82"/>
    <col min="2822" max="2823" width="12.875" style="82" bestFit="1" customWidth="1"/>
    <col min="2824" max="2824" width="33" style="82" customWidth="1"/>
    <col min="2825" max="3074" width="9" style="82"/>
    <col min="3075" max="3075" width="20.125" style="82" customWidth="1"/>
    <col min="3076" max="3077" width="9" style="82"/>
    <col min="3078" max="3079" width="12.875" style="82" bestFit="1" customWidth="1"/>
    <col min="3080" max="3080" width="33" style="82" customWidth="1"/>
    <col min="3081" max="3330" width="9" style="82"/>
    <col min="3331" max="3331" width="20.125" style="82" customWidth="1"/>
    <col min="3332" max="3333" width="9" style="82"/>
    <col min="3334" max="3335" width="12.875" style="82" bestFit="1" customWidth="1"/>
    <col min="3336" max="3336" width="33" style="82" customWidth="1"/>
    <col min="3337" max="3586" width="9" style="82"/>
    <col min="3587" max="3587" width="20.125" style="82" customWidth="1"/>
    <col min="3588" max="3589" width="9" style="82"/>
    <col min="3590" max="3591" width="12.875" style="82" bestFit="1" customWidth="1"/>
    <col min="3592" max="3592" width="33" style="82" customWidth="1"/>
    <col min="3593" max="3842" width="9" style="82"/>
    <col min="3843" max="3843" width="20.125" style="82" customWidth="1"/>
    <col min="3844" max="3845" width="9" style="82"/>
    <col min="3846" max="3847" width="12.875" style="82" bestFit="1" customWidth="1"/>
    <col min="3848" max="3848" width="33" style="82" customWidth="1"/>
    <col min="3849" max="4098" width="9" style="82"/>
    <col min="4099" max="4099" width="20.125" style="82" customWidth="1"/>
    <col min="4100" max="4101" width="9" style="82"/>
    <col min="4102" max="4103" width="12.875" style="82" bestFit="1" customWidth="1"/>
    <col min="4104" max="4104" width="33" style="82" customWidth="1"/>
    <col min="4105" max="4354" width="9" style="82"/>
    <col min="4355" max="4355" width="20.125" style="82" customWidth="1"/>
    <col min="4356" max="4357" width="9" style="82"/>
    <col min="4358" max="4359" width="12.875" style="82" bestFit="1" customWidth="1"/>
    <col min="4360" max="4360" width="33" style="82" customWidth="1"/>
    <col min="4361" max="4610" width="9" style="82"/>
    <col min="4611" max="4611" width="20.125" style="82" customWidth="1"/>
    <col min="4612" max="4613" width="9" style="82"/>
    <col min="4614" max="4615" width="12.875" style="82" bestFit="1" customWidth="1"/>
    <col min="4616" max="4616" width="33" style="82" customWidth="1"/>
    <col min="4617" max="4866" width="9" style="82"/>
    <col min="4867" max="4867" width="20.125" style="82" customWidth="1"/>
    <col min="4868" max="4869" width="9" style="82"/>
    <col min="4870" max="4871" width="12.875" style="82" bestFit="1" customWidth="1"/>
    <col min="4872" max="4872" width="33" style="82" customWidth="1"/>
    <col min="4873" max="5122" width="9" style="82"/>
    <col min="5123" max="5123" width="20.125" style="82" customWidth="1"/>
    <col min="5124" max="5125" width="9" style="82"/>
    <col min="5126" max="5127" width="12.875" style="82" bestFit="1" customWidth="1"/>
    <col min="5128" max="5128" width="33" style="82" customWidth="1"/>
    <col min="5129" max="5378" width="9" style="82"/>
    <col min="5379" max="5379" width="20.125" style="82" customWidth="1"/>
    <col min="5380" max="5381" width="9" style="82"/>
    <col min="5382" max="5383" width="12.875" style="82" bestFit="1" customWidth="1"/>
    <col min="5384" max="5384" width="33" style="82" customWidth="1"/>
    <col min="5385" max="5634" width="9" style="82"/>
    <col min="5635" max="5635" width="20.125" style="82" customWidth="1"/>
    <col min="5636" max="5637" width="9" style="82"/>
    <col min="5638" max="5639" width="12.875" style="82" bestFit="1" customWidth="1"/>
    <col min="5640" max="5640" width="33" style="82" customWidth="1"/>
    <col min="5641" max="5890" width="9" style="82"/>
    <col min="5891" max="5891" width="20.125" style="82" customWidth="1"/>
    <col min="5892" max="5893" width="9" style="82"/>
    <col min="5894" max="5895" width="12.875" style="82" bestFit="1" customWidth="1"/>
    <col min="5896" max="5896" width="33" style="82" customWidth="1"/>
    <col min="5897" max="6146" width="9" style="82"/>
    <col min="6147" max="6147" width="20.125" style="82" customWidth="1"/>
    <col min="6148" max="6149" width="9" style="82"/>
    <col min="6150" max="6151" width="12.875" style="82" bestFit="1" customWidth="1"/>
    <col min="6152" max="6152" width="33" style="82" customWidth="1"/>
    <col min="6153" max="6402" width="9" style="82"/>
    <col min="6403" max="6403" width="20.125" style="82" customWidth="1"/>
    <col min="6404" max="6405" width="9" style="82"/>
    <col min="6406" max="6407" width="12.875" style="82" bestFit="1" customWidth="1"/>
    <col min="6408" max="6408" width="33" style="82" customWidth="1"/>
    <col min="6409" max="6658" width="9" style="82"/>
    <col min="6659" max="6659" width="20.125" style="82" customWidth="1"/>
    <col min="6660" max="6661" width="9" style="82"/>
    <col min="6662" max="6663" width="12.875" style="82" bestFit="1" customWidth="1"/>
    <col min="6664" max="6664" width="33" style="82" customWidth="1"/>
    <col min="6665" max="6914" width="9" style="82"/>
    <col min="6915" max="6915" width="20.125" style="82" customWidth="1"/>
    <col min="6916" max="6917" width="9" style="82"/>
    <col min="6918" max="6919" width="12.875" style="82" bestFit="1" customWidth="1"/>
    <col min="6920" max="6920" width="33" style="82" customWidth="1"/>
    <col min="6921" max="7170" width="9" style="82"/>
    <col min="7171" max="7171" width="20.125" style="82" customWidth="1"/>
    <col min="7172" max="7173" width="9" style="82"/>
    <col min="7174" max="7175" width="12.875" style="82" bestFit="1" customWidth="1"/>
    <col min="7176" max="7176" width="33" style="82" customWidth="1"/>
    <col min="7177" max="7426" width="9" style="82"/>
    <col min="7427" max="7427" width="20.125" style="82" customWidth="1"/>
    <col min="7428" max="7429" width="9" style="82"/>
    <col min="7430" max="7431" width="12.875" style="82" bestFit="1" customWidth="1"/>
    <col min="7432" max="7432" width="33" style="82" customWidth="1"/>
    <col min="7433" max="7682" width="9" style="82"/>
    <col min="7683" max="7683" width="20.125" style="82" customWidth="1"/>
    <col min="7684" max="7685" width="9" style="82"/>
    <col min="7686" max="7687" width="12.875" style="82" bestFit="1" customWidth="1"/>
    <col min="7688" max="7688" width="33" style="82" customWidth="1"/>
    <col min="7689" max="7938" width="9" style="82"/>
    <col min="7939" max="7939" width="20.125" style="82" customWidth="1"/>
    <col min="7940" max="7941" width="9" style="82"/>
    <col min="7942" max="7943" width="12.875" style="82" bestFit="1" customWidth="1"/>
    <col min="7944" max="7944" width="33" style="82" customWidth="1"/>
    <col min="7945" max="8194" width="9" style="82"/>
    <col min="8195" max="8195" width="20.125" style="82" customWidth="1"/>
    <col min="8196" max="8197" width="9" style="82"/>
    <col min="8198" max="8199" width="12.875" style="82" bestFit="1" customWidth="1"/>
    <col min="8200" max="8200" width="33" style="82" customWidth="1"/>
    <col min="8201" max="8450" width="9" style="82"/>
    <col min="8451" max="8451" width="20.125" style="82" customWidth="1"/>
    <col min="8452" max="8453" width="9" style="82"/>
    <col min="8454" max="8455" width="12.875" style="82" bestFit="1" customWidth="1"/>
    <col min="8456" max="8456" width="33" style="82" customWidth="1"/>
    <col min="8457" max="8706" width="9" style="82"/>
    <col min="8707" max="8707" width="20.125" style="82" customWidth="1"/>
    <col min="8708" max="8709" width="9" style="82"/>
    <col min="8710" max="8711" width="12.875" style="82" bestFit="1" customWidth="1"/>
    <col min="8712" max="8712" width="33" style="82" customWidth="1"/>
    <col min="8713" max="8962" width="9" style="82"/>
    <col min="8963" max="8963" width="20.125" style="82" customWidth="1"/>
    <col min="8964" max="8965" width="9" style="82"/>
    <col min="8966" max="8967" width="12.875" style="82" bestFit="1" customWidth="1"/>
    <col min="8968" max="8968" width="33" style="82" customWidth="1"/>
    <col min="8969" max="9218" width="9" style="82"/>
    <col min="9219" max="9219" width="20.125" style="82" customWidth="1"/>
    <col min="9220" max="9221" width="9" style="82"/>
    <col min="9222" max="9223" width="12.875" style="82" bestFit="1" customWidth="1"/>
    <col min="9224" max="9224" width="33" style="82" customWidth="1"/>
    <col min="9225" max="9474" width="9" style="82"/>
    <col min="9475" max="9475" width="20.125" style="82" customWidth="1"/>
    <col min="9476" max="9477" width="9" style="82"/>
    <col min="9478" max="9479" width="12.875" style="82" bestFit="1" customWidth="1"/>
    <col min="9480" max="9480" width="33" style="82" customWidth="1"/>
    <col min="9481" max="9730" width="9" style="82"/>
    <col min="9731" max="9731" width="20.125" style="82" customWidth="1"/>
    <col min="9732" max="9733" width="9" style="82"/>
    <col min="9734" max="9735" width="12.875" style="82" bestFit="1" customWidth="1"/>
    <col min="9736" max="9736" width="33" style="82" customWidth="1"/>
    <col min="9737" max="9986" width="9" style="82"/>
    <col min="9987" max="9987" width="20.125" style="82" customWidth="1"/>
    <col min="9988" max="9989" width="9" style="82"/>
    <col min="9990" max="9991" width="12.875" style="82" bestFit="1" customWidth="1"/>
    <col min="9992" max="9992" width="33" style="82" customWidth="1"/>
    <col min="9993" max="10242" width="9" style="82"/>
    <col min="10243" max="10243" width="20.125" style="82" customWidth="1"/>
    <col min="10244" max="10245" width="9" style="82"/>
    <col min="10246" max="10247" width="12.875" style="82" bestFit="1" customWidth="1"/>
    <col min="10248" max="10248" width="33" style="82" customWidth="1"/>
    <col min="10249" max="10498" width="9" style="82"/>
    <col min="10499" max="10499" width="20.125" style="82" customWidth="1"/>
    <col min="10500" max="10501" width="9" style="82"/>
    <col min="10502" max="10503" width="12.875" style="82" bestFit="1" customWidth="1"/>
    <col min="10504" max="10504" width="33" style="82" customWidth="1"/>
    <col min="10505" max="10754" width="9" style="82"/>
    <col min="10755" max="10755" width="20.125" style="82" customWidth="1"/>
    <col min="10756" max="10757" width="9" style="82"/>
    <col min="10758" max="10759" width="12.875" style="82" bestFit="1" customWidth="1"/>
    <col min="10760" max="10760" width="33" style="82" customWidth="1"/>
    <col min="10761" max="11010" width="9" style="82"/>
    <col min="11011" max="11011" width="20.125" style="82" customWidth="1"/>
    <col min="11012" max="11013" width="9" style="82"/>
    <col min="11014" max="11015" width="12.875" style="82" bestFit="1" customWidth="1"/>
    <col min="11016" max="11016" width="33" style="82" customWidth="1"/>
    <col min="11017" max="11266" width="9" style="82"/>
    <col min="11267" max="11267" width="20.125" style="82" customWidth="1"/>
    <col min="11268" max="11269" width="9" style="82"/>
    <col min="11270" max="11271" width="12.875" style="82" bestFit="1" customWidth="1"/>
    <col min="11272" max="11272" width="33" style="82" customWidth="1"/>
    <col min="11273" max="11522" width="9" style="82"/>
    <col min="11523" max="11523" width="20.125" style="82" customWidth="1"/>
    <col min="11524" max="11525" width="9" style="82"/>
    <col min="11526" max="11527" width="12.875" style="82" bestFit="1" customWidth="1"/>
    <col min="11528" max="11528" width="33" style="82" customWidth="1"/>
    <col min="11529" max="11778" width="9" style="82"/>
    <col min="11779" max="11779" width="20.125" style="82" customWidth="1"/>
    <col min="11780" max="11781" width="9" style="82"/>
    <col min="11782" max="11783" width="12.875" style="82" bestFit="1" customWidth="1"/>
    <col min="11784" max="11784" width="33" style="82" customWidth="1"/>
    <col min="11785" max="12034" width="9" style="82"/>
    <col min="12035" max="12035" width="20.125" style="82" customWidth="1"/>
    <col min="12036" max="12037" width="9" style="82"/>
    <col min="12038" max="12039" width="12.875" style="82" bestFit="1" customWidth="1"/>
    <col min="12040" max="12040" width="33" style="82" customWidth="1"/>
    <col min="12041" max="12290" width="9" style="82"/>
    <col min="12291" max="12291" width="20.125" style="82" customWidth="1"/>
    <col min="12292" max="12293" width="9" style="82"/>
    <col min="12294" max="12295" width="12.875" style="82" bestFit="1" customWidth="1"/>
    <col min="12296" max="12296" width="33" style="82" customWidth="1"/>
    <col min="12297" max="12546" width="9" style="82"/>
    <col min="12547" max="12547" width="20.125" style="82" customWidth="1"/>
    <col min="12548" max="12549" width="9" style="82"/>
    <col min="12550" max="12551" width="12.875" style="82" bestFit="1" customWidth="1"/>
    <col min="12552" max="12552" width="33" style="82" customWidth="1"/>
    <col min="12553" max="12802" width="9" style="82"/>
    <col min="12803" max="12803" width="20.125" style="82" customWidth="1"/>
    <col min="12804" max="12805" width="9" style="82"/>
    <col min="12806" max="12807" width="12.875" style="82" bestFit="1" customWidth="1"/>
    <col min="12808" max="12808" width="33" style="82" customWidth="1"/>
    <col min="12809" max="13058" width="9" style="82"/>
    <col min="13059" max="13059" width="20.125" style="82" customWidth="1"/>
    <col min="13060" max="13061" width="9" style="82"/>
    <col min="13062" max="13063" width="12.875" style="82" bestFit="1" customWidth="1"/>
    <col min="13064" max="13064" width="33" style="82" customWidth="1"/>
    <col min="13065" max="13314" width="9" style="82"/>
    <col min="13315" max="13315" width="20.125" style="82" customWidth="1"/>
    <col min="13316" max="13317" width="9" style="82"/>
    <col min="13318" max="13319" width="12.875" style="82" bestFit="1" customWidth="1"/>
    <col min="13320" max="13320" width="33" style="82" customWidth="1"/>
    <col min="13321" max="13570" width="9" style="82"/>
    <col min="13571" max="13571" width="20.125" style="82" customWidth="1"/>
    <col min="13572" max="13573" width="9" style="82"/>
    <col min="13574" max="13575" width="12.875" style="82" bestFit="1" customWidth="1"/>
    <col min="13576" max="13576" width="33" style="82" customWidth="1"/>
    <col min="13577" max="13826" width="9" style="82"/>
    <col min="13827" max="13827" width="20.125" style="82" customWidth="1"/>
    <col min="13828" max="13829" width="9" style="82"/>
    <col min="13830" max="13831" width="12.875" style="82" bestFit="1" customWidth="1"/>
    <col min="13832" max="13832" width="33" style="82" customWidth="1"/>
    <col min="13833" max="14082" width="9" style="82"/>
    <col min="14083" max="14083" width="20.125" style="82" customWidth="1"/>
    <col min="14084" max="14085" width="9" style="82"/>
    <col min="14086" max="14087" width="12.875" style="82" bestFit="1" customWidth="1"/>
    <col min="14088" max="14088" width="33" style="82" customWidth="1"/>
    <col min="14089" max="14338" width="9" style="82"/>
    <col min="14339" max="14339" width="20.125" style="82" customWidth="1"/>
    <col min="14340" max="14341" width="9" style="82"/>
    <col min="14342" max="14343" width="12.875" style="82" bestFit="1" customWidth="1"/>
    <col min="14344" max="14344" width="33" style="82" customWidth="1"/>
    <col min="14345" max="14594" width="9" style="82"/>
    <col min="14595" max="14595" width="20.125" style="82" customWidth="1"/>
    <col min="14596" max="14597" width="9" style="82"/>
    <col min="14598" max="14599" width="12.875" style="82" bestFit="1" customWidth="1"/>
    <col min="14600" max="14600" width="33" style="82" customWidth="1"/>
    <col min="14601" max="14850" width="9" style="82"/>
    <col min="14851" max="14851" width="20.125" style="82" customWidth="1"/>
    <col min="14852" max="14853" width="9" style="82"/>
    <col min="14854" max="14855" width="12.875" style="82" bestFit="1" customWidth="1"/>
    <col min="14856" max="14856" width="33" style="82" customWidth="1"/>
    <col min="14857" max="15106" width="9" style="82"/>
    <col min="15107" max="15107" width="20.125" style="82" customWidth="1"/>
    <col min="15108" max="15109" width="9" style="82"/>
    <col min="15110" max="15111" width="12.875" style="82" bestFit="1" customWidth="1"/>
    <col min="15112" max="15112" width="33" style="82" customWidth="1"/>
    <col min="15113" max="15362" width="9" style="82"/>
    <col min="15363" max="15363" width="20.125" style="82" customWidth="1"/>
    <col min="15364" max="15365" width="9" style="82"/>
    <col min="15366" max="15367" width="12.875" style="82" bestFit="1" customWidth="1"/>
    <col min="15368" max="15368" width="33" style="82" customWidth="1"/>
    <col min="15369" max="15618" width="9" style="82"/>
    <col min="15619" max="15619" width="20.125" style="82" customWidth="1"/>
    <col min="15620" max="15621" width="9" style="82"/>
    <col min="15622" max="15623" width="12.875" style="82" bestFit="1" customWidth="1"/>
    <col min="15624" max="15624" width="33" style="82" customWidth="1"/>
    <col min="15625" max="15874" width="9" style="82"/>
    <col min="15875" max="15875" width="20.125" style="82" customWidth="1"/>
    <col min="15876" max="15877" width="9" style="82"/>
    <col min="15878" max="15879" width="12.875" style="82" bestFit="1" customWidth="1"/>
    <col min="15880" max="15880" width="33" style="82" customWidth="1"/>
    <col min="15881" max="16130" width="9" style="82"/>
    <col min="16131" max="16131" width="20.125" style="82" customWidth="1"/>
    <col min="16132" max="16133" width="9" style="82"/>
    <col min="16134" max="16135" width="12.875" style="82" bestFit="1" customWidth="1"/>
    <col min="16136" max="16136" width="33" style="82" customWidth="1"/>
    <col min="16137" max="16384" width="9" style="82"/>
  </cols>
  <sheetData>
    <row r="1" spans="1:9">
      <c r="A1" s="484" t="s">
        <v>932</v>
      </c>
      <c r="B1" s="484" t="s">
        <v>933</v>
      </c>
      <c r="C1" s="484" t="s">
        <v>934</v>
      </c>
      <c r="D1" s="484" t="s">
        <v>935</v>
      </c>
      <c r="E1" s="484" t="s">
        <v>936</v>
      </c>
      <c r="F1" s="484" t="s">
        <v>937</v>
      </c>
      <c r="G1" s="484" t="s">
        <v>938</v>
      </c>
      <c r="H1" s="485" t="s">
        <v>590</v>
      </c>
      <c r="I1" s="484" t="s">
        <v>939</v>
      </c>
    </row>
    <row r="2" spans="1:9">
      <c r="A2" s="486" t="s">
        <v>940</v>
      </c>
      <c r="B2" s="487" t="s">
        <v>941</v>
      </c>
      <c r="C2" s="487" t="s">
        <v>942</v>
      </c>
      <c r="D2" s="487" t="s">
        <v>943</v>
      </c>
      <c r="E2" s="487" t="s">
        <v>944</v>
      </c>
      <c r="F2" s="488">
        <v>35064</v>
      </c>
      <c r="G2" s="488">
        <v>39020</v>
      </c>
      <c r="H2" s="489">
        <v>1</v>
      </c>
      <c r="I2" s="487" t="s">
        <v>945</v>
      </c>
    </row>
    <row r="3" spans="1:9">
      <c r="A3" s="486" t="s">
        <v>946</v>
      </c>
      <c r="B3" s="487" t="s">
        <v>947</v>
      </c>
      <c r="C3" s="487" t="s">
        <v>948</v>
      </c>
      <c r="D3" s="487" t="s">
        <v>949</v>
      </c>
      <c r="E3" s="487" t="s">
        <v>950</v>
      </c>
      <c r="F3" s="488">
        <v>36160</v>
      </c>
      <c r="G3" s="488">
        <v>38478</v>
      </c>
      <c r="H3" s="489">
        <v>2</v>
      </c>
      <c r="I3" s="487" t="s">
        <v>951</v>
      </c>
    </row>
    <row r="4" spans="1:9">
      <c r="A4" s="486" t="s">
        <v>952</v>
      </c>
      <c r="B4" s="487" t="s">
        <v>953</v>
      </c>
      <c r="C4" s="487" t="s">
        <v>954</v>
      </c>
      <c r="D4" s="487" t="s">
        <v>955</v>
      </c>
      <c r="E4" s="487" t="s">
        <v>956</v>
      </c>
      <c r="F4" s="488">
        <v>38868</v>
      </c>
      <c r="G4" s="488"/>
      <c r="H4" s="489">
        <v>3</v>
      </c>
      <c r="I4" s="487" t="s">
        <v>957</v>
      </c>
    </row>
    <row r="5" spans="1:9">
      <c r="A5" s="486" t="s">
        <v>958</v>
      </c>
      <c r="B5" s="487" t="s">
        <v>959</v>
      </c>
      <c r="C5" s="487" t="s">
        <v>960</v>
      </c>
      <c r="D5" s="487" t="s">
        <v>961</v>
      </c>
      <c r="E5" s="487" t="s">
        <v>962</v>
      </c>
      <c r="F5" s="488">
        <v>37437</v>
      </c>
      <c r="G5" s="488">
        <v>39020</v>
      </c>
      <c r="H5" s="489">
        <v>1</v>
      </c>
      <c r="I5" s="487" t="s">
        <v>963</v>
      </c>
    </row>
    <row r="6" spans="1:9">
      <c r="A6" s="486" t="s">
        <v>964</v>
      </c>
      <c r="B6" s="487" t="s">
        <v>965</v>
      </c>
      <c r="C6" s="487" t="s">
        <v>966</v>
      </c>
      <c r="D6" s="487" t="s">
        <v>943</v>
      </c>
      <c r="E6" s="487" t="s">
        <v>967</v>
      </c>
      <c r="F6" s="488">
        <v>38929</v>
      </c>
      <c r="G6" s="488">
        <v>39446</v>
      </c>
      <c r="H6" s="489">
        <v>2</v>
      </c>
      <c r="I6" s="487" t="s">
        <v>945</v>
      </c>
    </row>
    <row r="7" spans="1:9">
      <c r="A7" s="486" t="s">
        <v>968</v>
      </c>
      <c r="B7" s="487" t="s">
        <v>969</v>
      </c>
      <c r="C7" s="487" t="s">
        <v>970</v>
      </c>
      <c r="D7" s="487" t="s">
        <v>971</v>
      </c>
      <c r="E7" s="487" t="s">
        <v>956</v>
      </c>
      <c r="F7" s="488">
        <v>37590</v>
      </c>
      <c r="G7" s="488"/>
      <c r="H7" s="489">
        <v>3</v>
      </c>
      <c r="I7" s="487" t="s">
        <v>972</v>
      </c>
    </row>
    <row r="8" spans="1:9">
      <c r="A8" s="486" t="s">
        <v>973</v>
      </c>
      <c r="B8" s="487" t="s">
        <v>974</v>
      </c>
      <c r="C8" s="487" t="s">
        <v>975</v>
      </c>
      <c r="D8" s="487" t="s">
        <v>955</v>
      </c>
      <c r="E8" s="487" t="s">
        <v>967</v>
      </c>
      <c r="F8" s="488">
        <v>39447</v>
      </c>
      <c r="G8" s="488"/>
      <c r="H8" s="489">
        <v>4</v>
      </c>
      <c r="I8" s="487" t="s">
        <v>957</v>
      </c>
    </row>
    <row r="9" spans="1:9">
      <c r="A9" s="486" t="s">
        <v>976</v>
      </c>
      <c r="B9" s="487" t="s">
        <v>977</v>
      </c>
      <c r="C9" s="487" t="s">
        <v>978</v>
      </c>
      <c r="D9" s="487" t="s">
        <v>979</v>
      </c>
      <c r="E9" s="487" t="s">
        <v>950</v>
      </c>
      <c r="F9" s="488">
        <v>38352</v>
      </c>
      <c r="G9" s="488">
        <v>39081</v>
      </c>
      <c r="H9" s="489">
        <v>4</v>
      </c>
      <c r="I9" s="487" t="s">
        <v>951</v>
      </c>
    </row>
    <row r="10" spans="1:9">
      <c r="A10" s="486" t="s">
        <v>980</v>
      </c>
      <c r="B10" s="487" t="s">
        <v>981</v>
      </c>
      <c r="C10" s="487" t="s">
        <v>982</v>
      </c>
      <c r="D10" s="487" t="s">
        <v>943</v>
      </c>
      <c r="E10" s="487" t="s">
        <v>944</v>
      </c>
      <c r="F10" s="488">
        <v>38018</v>
      </c>
      <c r="G10" s="488">
        <v>39446</v>
      </c>
      <c r="H10" s="489">
        <v>1</v>
      </c>
      <c r="I10" s="487" t="s">
        <v>963</v>
      </c>
    </row>
    <row r="11" spans="1:9">
      <c r="A11" s="486" t="s">
        <v>983</v>
      </c>
      <c r="B11" s="487" t="s">
        <v>984</v>
      </c>
      <c r="C11" s="487" t="s">
        <v>985</v>
      </c>
      <c r="D11" s="487" t="s">
        <v>971</v>
      </c>
      <c r="E11" s="487" t="s">
        <v>962</v>
      </c>
      <c r="F11" s="488">
        <v>38383</v>
      </c>
      <c r="G11" s="488">
        <v>38747</v>
      </c>
      <c r="H11" s="489">
        <v>2</v>
      </c>
      <c r="I11" s="487" t="s">
        <v>957</v>
      </c>
    </row>
    <row r="12" spans="1:9">
      <c r="A12" s="486" t="s">
        <v>986</v>
      </c>
      <c r="B12" s="487" t="s">
        <v>987</v>
      </c>
      <c r="C12" s="487" t="s">
        <v>988</v>
      </c>
      <c r="D12" s="487" t="s">
        <v>961</v>
      </c>
      <c r="E12" s="487" t="s">
        <v>967</v>
      </c>
      <c r="F12" s="488">
        <v>38749</v>
      </c>
      <c r="G12" s="488"/>
      <c r="H12" s="489">
        <v>3</v>
      </c>
      <c r="I12" s="487" t="s">
        <v>951</v>
      </c>
    </row>
    <row r="13" spans="1:9">
      <c r="A13" s="486" t="s">
        <v>989</v>
      </c>
      <c r="B13" s="487" t="s">
        <v>990</v>
      </c>
      <c r="C13" s="487" t="s">
        <v>991</v>
      </c>
      <c r="D13" s="487" t="s">
        <v>949</v>
      </c>
      <c r="E13" s="487" t="s">
        <v>956</v>
      </c>
      <c r="F13" s="488">
        <v>39417</v>
      </c>
      <c r="G13" s="488"/>
      <c r="H13" s="489">
        <v>2</v>
      </c>
      <c r="I13" s="487" t="s">
        <v>963</v>
      </c>
    </row>
    <row r="14" spans="1:9">
      <c r="A14" s="486" t="s">
        <v>992</v>
      </c>
      <c r="B14" s="487" t="s">
        <v>993</v>
      </c>
      <c r="C14" s="487" t="s">
        <v>994</v>
      </c>
      <c r="D14" s="487" t="s">
        <v>979</v>
      </c>
      <c r="E14" s="487" t="s">
        <v>956</v>
      </c>
      <c r="F14" s="488">
        <v>39448</v>
      </c>
      <c r="G14" s="488"/>
      <c r="H14" s="489">
        <v>1</v>
      </c>
      <c r="I14" s="487" t="s">
        <v>945</v>
      </c>
    </row>
    <row r="15" spans="1:9" ht="17.25" thickBot="1">
      <c r="A15" s="490"/>
      <c r="B15" s="491"/>
      <c r="C15" s="491"/>
      <c r="D15" s="491"/>
      <c r="E15" s="491"/>
      <c r="F15" s="492"/>
      <c r="G15" s="492"/>
      <c r="H15" s="493"/>
      <c r="I15" s="491"/>
    </row>
    <row r="16" spans="1:9">
      <c r="A16" s="494" t="s">
        <v>995</v>
      </c>
      <c r="B16" s="494"/>
      <c r="C16" s="494"/>
      <c r="D16" s="494"/>
      <c r="E16" s="494"/>
      <c r="F16" s="494"/>
      <c r="G16" s="494"/>
      <c r="H16" s="494"/>
      <c r="I16" s="494"/>
    </row>
    <row r="17" spans="2:8">
      <c r="B17" s="495"/>
      <c r="C17" s="495"/>
      <c r="G17" s="496"/>
      <c r="H17" s="497"/>
    </row>
    <row r="18" spans="2:8">
      <c r="B18" s="495"/>
      <c r="C18" s="495"/>
    </row>
    <row r="19" spans="2:8">
      <c r="B19" s="495"/>
      <c r="C19" s="495"/>
    </row>
    <row r="20" spans="2:8">
      <c r="B20" s="495"/>
      <c r="C20" s="495"/>
    </row>
    <row r="21" spans="2:8">
      <c r="B21" s="495"/>
      <c r="C21" s="495"/>
    </row>
    <row r="22" spans="2:8">
      <c r="B22" s="495"/>
      <c r="C22" s="495"/>
    </row>
    <row r="23" spans="2:8">
      <c r="B23" s="495"/>
      <c r="C23" s="495"/>
    </row>
    <row r="24" spans="2:8">
      <c r="B24" s="495"/>
      <c r="C24" s="495"/>
    </row>
  </sheetData>
  <mergeCells count="1">
    <mergeCell ref="A16:I1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L18"/>
  <sheetViews>
    <sheetView showGridLines="0" workbookViewId="0">
      <selection activeCell="C4" sqref="C4:D4"/>
    </sheetView>
  </sheetViews>
  <sheetFormatPr defaultRowHeight="16.5"/>
  <cols>
    <col min="1" max="1" width="2" style="4" customWidth="1"/>
    <col min="2" max="2" width="14.25" style="4" customWidth="1"/>
    <col min="3" max="3" width="14.5" style="4" customWidth="1"/>
    <col min="4" max="4" width="9" style="4" customWidth="1"/>
    <col min="5" max="5" width="9" style="4"/>
    <col min="6" max="6" width="9.375" style="4" bestFit="1" customWidth="1"/>
    <col min="7" max="7" width="9.375" style="4" customWidth="1"/>
    <col min="8" max="8" width="8.875" style="4" customWidth="1"/>
    <col min="9" max="9" width="10.375" style="4" customWidth="1"/>
    <col min="10" max="10" width="9.375" style="4" customWidth="1"/>
    <col min="11" max="11" width="9" style="4" bestFit="1" customWidth="1"/>
    <col min="12" max="13" width="9" style="4"/>
    <col min="14" max="14" width="3.75" style="4" customWidth="1"/>
    <col min="15" max="17" width="8.5" style="4" customWidth="1"/>
    <col min="18" max="255" width="9" style="4"/>
    <col min="256" max="256" width="2" style="4" customWidth="1"/>
    <col min="257" max="257" width="10.75" style="4" customWidth="1"/>
    <col min="258" max="258" width="11" style="4" customWidth="1"/>
    <col min="259" max="259" width="8.25" style="4" customWidth="1"/>
    <col min="260" max="260" width="9" style="4"/>
    <col min="261" max="261" width="9.75" style="4" customWidth="1"/>
    <col min="262" max="262" width="8.875" style="4" customWidth="1"/>
    <col min="263" max="263" width="10.375" style="4" customWidth="1"/>
    <col min="264" max="264" width="9.375" style="4" customWidth="1"/>
    <col min="265" max="265" width="12.25" style="4" customWidth="1"/>
    <col min="266" max="269" width="9" style="4"/>
    <col min="270" max="270" width="3.75" style="4" customWidth="1"/>
    <col min="271" max="273" width="8.5" style="4" customWidth="1"/>
    <col min="274" max="511" width="9" style="4"/>
    <col min="512" max="512" width="2" style="4" customWidth="1"/>
    <col min="513" max="513" width="10.75" style="4" customWidth="1"/>
    <col min="514" max="514" width="11" style="4" customWidth="1"/>
    <col min="515" max="515" width="8.25" style="4" customWidth="1"/>
    <col min="516" max="516" width="9" style="4"/>
    <col min="517" max="517" width="9.75" style="4" customWidth="1"/>
    <col min="518" max="518" width="8.875" style="4" customWidth="1"/>
    <col min="519" max="519" width="10.375" style="4" customWidth="1"/>
    <col min="520" max="520" width="9.375" style="4" customWidth="1"/>
    <col min="521" max="521" width="12.25" style="4" customWidth="1"/>
    <col min="522" max="525" width="9" style="4"/>
    <col min="526" max="526" width="3.75" style="4" customWidth="1"/>
    <col min="527" max="529" width="8.5" style="4" customWidth="1"/>
    <col min="530" max="767" width="9" style="4"/>
    <col min="768" max="768" width="2" style="4" customWidth="1"/>
    <col min="769" max="769" width="10.75" style="4" customWidth="1"/>
    <col min="770" max="770" width="11" style="4" customWidth="1"/>
    <col min="771" max="771" width="8.25" style="4" customWidth="1"/>
    <col min="772" max="772" width="9" style="4"/>
    <col min="773" max="773" width="9.75" style="4" customWidth="1"/>
    <col min="774" max="774" width="8.875" style="4" customWidth="1"/>
    <col min="775" max="775" width="10.375" style="4" customWidth="1"/>
    <col min="776" max="776" width="9.375" style="4" customWidth="1"/>
    <col min="777" max="777" width="12.25" style="4" customWidth="1"/>
    <col min="778" max="781" width="9" style="4"/>
    <col min="782" max="782" width="3.75" style="4" customWidth="1"/>
    <col min="783" max="785" width="8.5" style="4" customWidth="1"/>
    <col min="786" max="1023" width="9" style="4"/>
    <col min="1024" max="1024" width="2" style="4" customWidth="1"/>
    <col min="1025" max="1025" width="10.75" style="4" customWidth="1"/>
    <col min="1026" max="1026" width="11" style="4" customWidth="1"/>
    <col min="1027" max="1027" width="8.25" style="4" customWidth="1"/>
    <col min="1028" max="1028" width="9" style="4"/>
    <col min="1029" max="1029" width="9.75" style="4" customWidth="1"/>
    <col min="1030" max="1030" width="8.875" style="4" customWidth="1"/>
    <col min="1031" max="1031" width="10.375" style="4" customWidth="1"/>
    <col min="1032" max="1032" width="9.375" style="4" customWidth="1"/>
    <col min="1033" max="1033" width="12.25" style="4" customWidth="1"/>
    <col min="1034" max="1037" width="9" style="4"/>
    <col min="1038" max="1038" width="3.75" style="4" customWidth="1"/>
    <col min="1039" max="1041" width="8.5" style="4" customWidth="1"/>
    <col min="1042" max="1279" width="9" style="4"/>
    <col min="1280" max="1280" width="2" style="4" customWidth="1"/>
    <col min="1281" max="1281" width="10.75" style="4" customWidth="1"/>
    <col min="1282" max="1282" width="11" style="4" customWidth="1"/>
    <col min="1283" max="1283" width="8.25" style="4" customWidth="1"/>
    <col min="1284" max="1284" width="9" style="4"/>
    <col min="1285" max="1285" width="9.75" style="4" customWidth="1"/>
    <col min="1286" max="1286" width="8.875" style="4" customWidth="1"/>
    <col min="1287" max="1287" width="10.375" style="4" customWidth="1"/>
    <col min="1288" max="1288" width="9.375" style="4" customWidth="1"/>
    <col min="1289" max="1289" width="12.25" style="4" customWidth="1"/>
    <col min="1290" max="1293" width="9" style="4"/>
    <col min="1294" max="1294" width="3.75" style="4" customWidth="1"/>
    <col min="1295" max="1297" width="8.5" style="4" customWidth="1"/>
    <col min="1298" max="1535" width="9" style="4"/>
    <col min="1536" max="1536" width="2" style="4" customWidth="1"/>
    <col min="1537" max="1537" width="10.75" style="4" customWidth="1"/>
    <col min="1538" max="1538" width="11" style="4" customWidth="1"/>
    <col min="1539" max="1539" width="8.25" style="4" customWidth="1"/>
    <col min="1540" max="1540" width="9" style="4"/>
    <col min="1541" max="1541" width="9.75" style="4" customWidth="1"/>
    <col min="1542" max="1542" width="8.875" style="4" customWidth="1"/>
    <col min="1543" max="1543" width="10.375" style="4" customWidth="1"/>
    <col min="1544" max="1544" width="9.375" style="4" customWidth="1"/>
    <col min="1545" max="1545" width="12.25" style="4" customWidth="1"/>
    <col min="1546" max="1549" width="9" style="4"/>
    <col min="1550" max="1550" width="3.75" style="4" customWidth="1"/>
    <col min="1551" max="1553" width="8.5" style="4" customWidth="1"/>
    <col min="1554" max="1791" width="9" style="4"/>
    <col min="1792" max="1792" width="2" style="4" customWidth="1"/>
    <col min="1793" max="1793" width="10.75" style="4" customWidth="1"/>
    <col min="1794" max="1794" width="11" style="4" customWidth="1"/>
    <col min="1795" max="1795" width="8.25" style="4" customWidth="1"/>
    <col min="1796" max="1796" width="9" style="4"/>
    <col min="1797" max="1797" width="9.75" style="4" customWidth="1"/>
    <col min="1798" max="1798" width="8.875" style="4" customWidth="1"/>
    <col min="1799" max="1799" width="10.375" style="4" customWidth="1"/>
    <col min="1800" max="1800" width="9.375" style="4" customWidth="1"/>
    <col min="1801" max="1801" width="12.25" style="4" customWidth="1"/>
    <col min="1802" max="1805" width="9" style="4"/>
    <col min="1806" max="1806" width="3.75" style="4" customWidth="1"/>
    <col min="1807" max="1809" width="8.5" style="4" customWidth="1"/>
    <col min="1810" max="2047" width="9" style="4"/>
    <col min="2048" max="2048" width="2" style="4" customWidth="1"/>
    <col min="2049" max="2049" width="10.75" style="4" customWidth="1"/>
    <col min="2050" max="2050" width="11" style="4" customWidth="1"/>
    <col min="2051" max="2051" width="8.25" style="4" customWidth="1"/>
    <col min="2052" max="2052" width="9" style="4"/>
    <col min="2053" max="2053" width="9.75" style="4" customWidth="1"/>
    <col min="2054" max="2054" width="8.875" style="4" customWidth="1"/>
    <col min="2055" max="2055" width="10.375" style="4" customWidth="1"/>
    <col min="2056" max="2056" width="9.375" style="4" customWidth="1"/>
    <col min="2057" max="2057" width="12.25" style="4" customWidth="1"/>
    <col min="2058" max="2061" width="9" style="4"/>
    <col min="2062" max="2062" width="3.75" style="4" customWidth="1"/>
    <col min="2063" max="2065" width="8.5" style="4" customWidth="1"/>
    <col min="2066" max="2303" width="9" style="4"/>
    <col min="2304" max="2304" width="2" style="4" customWidth="1"/>
    <col min="2305" max="2305" width="10.75" style="4" customWidth="1"/>
    <col min="2306" max="2306" width="11" style="4" customWidth="1"/>
    <col min="2307" max="2307" width="8.25" style="4" customWidth="1"/>
    <col min="2308" max="2308" width="9" style="4"/>
    <col min="2309" max="2309" width="9.75" style="4" customWidth="1"/>
    <col min="2310" max="2310" width="8.875" style="4" customWidth="1"/>
    <col min="2311" max="2311" width="10.375" style="4" customWidth="1"/>
    <col min="2312" max="2312" width="9.375" style="4" customWidth="1"/>
    <col min="2313" max="2313" width="12.25" style="4" customWidth="1"/>
    <col min="2314" max="2317" width="9" style="4"/>
    <col min="2318" max="2318" width="3.75" style="4" customWidth="1"/>
    <col min="2319" max="2321" width="8.5" style="4" customWidth="1"/>
    <col min="2322" max="2559" width="9" style="4"/>
    <col min="2560" max="2560" width="2" style="4" customWidth="1"/>
    <col min="2561" max="2561" width="10.75" style="4" customWidth="1"/>
    <col min="2562" max="2562" width="11" style="4" customWidth="1"/>
    <col min="2563" max="2563" width="8.25" style="4" customWidth="1"/>
    <col min="2564" max="2564" width="9" style="4"/>
    <col min="2565" max="2565" width="9.75" style="4" customWidth="1"/>
    <col min="2566" max="2566" width="8.875" style="4" customWidth="1"/>
    <col min="2567" max="2567" width="10.375" style="4" customWidth="1"/>
    <col min="2568" max="2568" width="9.375" style="4" customWidth="1"/>
    <col min="2569" max="2569" width="12.25" style="4" customWidth="1"/>
    <col min="2570" max="2573" width="9" style="4"/>
    <col min="2574" max="2574" width="3.75" style="4" customWidth="1"/>
    <col min="2575" max="2577" width="8.5" style="4" customWidth="1"/>
    <col min="2578" max="2815" width="9" style="4"/>
    <col min="2816" max="2816" width="2" style="4" customWidth="1"/>
    <col min="2817" max="2817" width="10.75" style="4" customWidth="1"/>
    <col min="2818" max="2818" width="11" style="4" customWidth="1"/>
    <col min="2819" max="2819" width="8.25" style="4" customWidth="1"/>
    <col min="2820" max="2820" width="9" style="4"/>
    <col min="2821" max="2821" width="9.75" style="4" customWidth="1"/>
    <col min="2822" max="2822" width="8.875" style="4" customWidth="1"/>
    <col min="2823" max="2823" width="10.375" style="4" customWidth="1"/>
    <col min="2824" max="2824" width="9.375" style="4" customWidth="1"/>
    <col min="2825" max="2825" width="12.25" style="4" customWidth="1"/>
    <col min="2826" max="2829" width="9" style="4"/>
    <col min="2830" max="2830" width="3.75" style="4" customWidth="1"/>
    <col min="2831" max="2833" width="8.5" style="4" customWidth="1"/>
    <col min="2834" max="3071" width="9" style="4"/>
    <col min="3072" max="3072" width="2" style="4" customWidth="1"/>
    <col min="3073" max="3073" width="10.75" style="4" customWidth="1"/>
    <col min="3074" max="3074" width="11" style="4" customWidth="1"/>
    <col min="3075" max="3075" width="8.25" style="4" customWidth="1"/>
    <col min="3076" max="3076" width="9" style="4"/>
    <col min="3077" max="3077" width="9.75" style="4" customWidth="1"/>
    <col min="3078" max="3078" width="8.875" style="4" customWidth="1"/>
    <col min="3079" max="3079" width="10.375" style="4" customWidth="1"/>
    <col min="3080" max="3080" width="9.375" style="4" customWidth="1"/>
    <col min="3081" max="3081" width="12.25" style="4" customWidth="1"/>
    <col min="3082" max="3085" width="9" style="4"/>
    <col min="3086" max="3086" width="3.75" style="4" customWidth="1"/>
    <col min="3087" max="3089" width="8.5" style="4" customWidth="1"/>
    <col min="3090" max="3327" width="9" style="4"/>
    <col min="3328" max="3328" width="2" style="4" customWidth="1"/>
    <col min="3329" max="3329" width="10.75" style="4" customWidth="1"/>
    <col min="3330" max="3330" width="11" style="4" customWidth="1"/>
    <col min="3331" max="3331" width="8.25" style="4" customWidth="1"/>
    <col min="3332" max="3332" width="9" style="4"/>
    <col min="3333" max="3333" width="9.75" style="4" customWidth="1"/>
    <col min="3334" max="3334" width="8.875" style="4" customWidth="1"/>
    <col min="3335" max="3335" width="10.375" style="4" customWidth="1"/>
    <col min="3336" max="3336" width="9.375" style="4" customWidth="1"/>
    <col min="3337" max="3337" width="12.25" style="4" customWidth="1"/>
    <col min="3338" max="3341" width="9" style="4"/>
    <col min="3342" max="3342" width="3.75" style="4" customWidth="1"/>
    <col min="3343" max="3345" width="8.5" style="4" customWidth="1"/>
    <col min="3346" max="3583" width="9" style="4"/>
    <col min="3584" max="3584" width="2" style="4" customWidth="1"/>
    <col min="3585" max="3585" width="10.75" style="4" customWidth="1"/>
    <col min="3586" max="3586" width="11" style="4" customWidth="1"/>
    <col min="3587" max="3587" width="8.25" style="4" customWidth="1"/>
    <col min="3588" max="3588" width="9" style="4"/>
    <col min="3589" max="3589" width="9.75" style="4" customWidth="1"/>
    <col min="3590" max="3590" width="8.875" style="4" customWidth="1"/>
    <col min="3591" max="3591" width="10.375" style="4" customWidth="1"/>
    <col min="3592" max="3592" width="9.375" style="4" customWidth="1"/>
    <col min="3593" max="3593" width="12.25" style="4" customWidth="1"/>
    <col min="3594" max="3597" width="9" style="4"/>
    <col min="3598" max="3598" width="3.75" style="4" customWidth="1"/>
    <col min="3599" max="3601" width="8.5" style="4" customWidth="1"/>
    <col min="3602" max="3839" width="9" style="4"/>
    <col min="3840" max="3840" width="2" style="4" customWidth="1"/>
    <col min="3841" max="3841" width="10.75" style="4" customWidth="1"/>
    <col min="3842" max="3842" width="11" style="4" customWidth="1"/>
    <col min="3843" max="3843" width="8.25" style="4" customWidth="1"/>
    <col min="3844" max="3844" width="9" style="4"/>
    <col min="3845" max="3845" width="9.75" style="4" customWidth="1"/>
    <col min="3846" max="3846" width="8.875" style="4" customWidth="1"/>
    <col min="3847" max="3847" width="10.375" style="4" customWidth="1"/>
    <col min="3848" max="3848" width="9.375" style="4" customWidth="1"/>
    <col min="3849" max="3849" width="12.25" style="4" customWidth="1"/>
    <col min="3850" max="3853" width="9" style="4"/>
    <col min="3854" max="3854" width="3.75" style="4" customWidth="1"/>
    <col min="3855" max="3857" width="8.5" style="4" customWidth="1"/>
    <col min="3858" max="4095" width="9" style="4"/>
    <col min="4096" max="4096" width="2" style="4" customWidth="1"/>
    <col min="4097" max="4097" width="10.75" style="4" customWidth="1"/>
    <col min="4098" max="4098" width="11" style="4" customWidth="1"/>
    <col min="4099" max="4099" width="8.25" style="4" customWidth="1"/>
    <col min="4100" max="4100" width="9" style="4"/>
    <col min="4101" max="4101" width="9.75" style="4" customWidth="1"/>
    <col min="4102" max="4102" width="8.875" style="4" customWidth="1"/>
    <col min="4103" max="4103" width="10.375" style="4" customWidth="1"/>
    <col min="4104" max="4104" width="9.375" style="4" customWidth="1"/>
    <col min="4105" max="4105" width="12.25" style="4" customWidth="1"/>
    <col min="4106" max="4109" width="9" style="4"/>
    <col min="4110" max="4110" width="3.75" style="4" customWidth="1"/>
    <col min="4111" max="4113" width="8.5" style="4" customWidth="1"/>
    <col min="4114" max="4351" width="9" style="4"/>
    <col min="4352" max="4352" width="2" style="4" customWidth="1"/>
    <col min="4353" max="4353" width="10.75" style="4" customWidth="1"/>
    <col min="4354" max="4354" width="11" style="4" customWidth="1"/>
    <col min="4355" max="4355" width="8.25" style="4" customWidth="1"/>
    <col min="4356" max="4356" width="9" style="4"/>
    <col min="4357" max="4357" width="9.75" style="4" customWidth="1"/>
    <col min="4358" max="4358" width="8.875" style="4" customWidth="1"/>
    <col min="4359" max="4359" width="10.375" style="4" customWidth="1"/>
    <col min="4360" max="4360" width="9.375" style="4" customWidth="1"/>
    <col min="4361" max="4361" width="12.25" style="4" customWidth="1"/>
    <col min="4362" max="4365" width="9" style="4"/>
    <col min="4366" max="4366" width="3.75" style="4" customWidth="1"/>
    <col min="4367" max="4369" width="8.5" style="4" customWidth="1"/>
    <col min="4370" max="4607" width="9" style="4"/>
    <col min="4608" max="4608" width="2" style="4" customWidth="1"/>
    <col min="4609" max="4609" width="10.75" style="4" customWidth="1"/>
    <col min="4610" max="4610" width="11" style="4" customWidth="1"/>
    <col min="4611" max="4611" width="8.25" style="4" customWidth="1"/>
    <col min="4612" max="4612" width="9" style="4"/>
    <col min="4613" max="4613" width="9.75" style="4" customWidth="1"/>
    <col min="4614" max="4614" width="8.875" style="4" customWidth="1"/>
    <col min="4615" max="4615" width="10.375" style="4" customWidth="1"/>
    <col min="4616" max="4616" width="9.375" style="4" customWidth="1"/>
    <col min="4617" max="4617" width="12.25" style="4" customWidth="1"/>
    <col min="4618" max="4621" width="9" style="4"/>
    <col min="4622" max="4622" width="3.75" style="4" customWidth="1"/>
    <col min="4623" max="4625" width="8.5" style="4" customWidth="1"/>
    <col min="4626" max="4863" width="9" style="4"/>
    <col min="4864" max="4864" width="2" style="4" customWidth="1"/>
    <col min="4865" max="4865" width="10.75" style="4" customWidth="1"/>
    <col min="4866" max="4866" width="11" style="4" customWidth="1"/>
    <col min="4867" max="4867" width="8.25" style="4" customWidth="1"/>
    <col min="4868" max="4868" width="9" style="4"/>
    <col min="4869" max="4869" width="9.75" style="4" customWidth="1"/>
    <col min="4870" max="4870" width="8.875" style="4" customWidth="1"/>
    <col min="4871" max="4871" width="10.375" style="4" customWidth="1"/>
    <col min="4872" max="4872" width="9.375" style="4" customWidth="1"/>
    <col min="4873" max="4873" width="12.25" style="4" customWidth="1"/>
    <col min="4874" max="4877" width="9" style="4"/>
    <col min="4878" max="4878" width="3.75" style="4" customWidth="1"/>
    <col min="4879" max="4881" width="8.5" style="4" customWidth="1"/>
    <col min="4882" max="5119" width="9" style="4"/>
    <col min="5120" max="5120" width="2" style="4" customWidth="1"/>
    <col min="5121" max="5121" width="10.75" style="4" customWidth="1"/>
    <col min="5122" max="5122" width="11" style="4" customWidth="1"/>
    <col min="5123" max="5123" width="8.25" style="4" customWidth="1"/>
    <col min="5124" max="5124" width="9" style="4"/>
    <col min="5125" max="5125" width="9.75" style="4" customWidth="1"/>
    <col min="5126" max="5126" width="8.875" style="4" customWidth="1"/>
    <col min="5127" max="5127" width="10.375" style="4" customWidth="1"/>
    <col min="5128" max="5128" width="9.375" style="4" customWidth="1"/>
    <col min="5129" max="5129" width="12.25" style="4" customWidth="1"/>
    <col min="5130" max="5133" width="9" style="4"/>
    <col min="5134" max="5134" width="3.75" style="4" customWidth="1"/>
    <col min="5135" max="5137" width="8.5" style="4" customWidth="1"/>
    <col min="5138" max="5375" width="9" style="4"/>
    <col min="5376" max="5376" width="2" style="4" customWidth="1"/>
    <col min="5377" max="5377" width="10.75" style="4" customWidth="1"/>
    <col min="5378" max="5378" width="11" style="4" customWidth="1"/>
    <col min="5379" max="5379" width="8.25" style="4" customWidth="1"/>
    <col min="5380" max="5380" width="9" style="4"/>
    <col min="5381" max="5381" width="9.75" style="4" customWidth="1"/>
    <col min="5382" max="5382" width="8.875" style="4" customWidth="1"/>
    <col min="5383" max="5383" width="10.375" style="4" customWidth="1"/>
    <col min="5384" max="5384" width="9.375" style="4" customWidth="1"/>
    <col min="5385" max="5385" width="12.25" style="4" customWidth="1"/>
    <col min="5386" max="5389" width="9" style="4"/>
    <col min="5390" max="5390" width="3.75" style="4" customWidth="1"/>
    <col min="5391" max="5393" width="8.5" style="4" customWidth="1"/>
    <col min="5394" max="5631" width="9" style="4"/>
    <col min="5632" max="5632" width="2" style="4" customWidth="1"/>
    <col min="5633" max="5633" width="10.75" style="4" customWidth="1"/>
    <col min="5634" max="5634" width="11" style="4" customWidth="1"/>
    <col min="5635" max="5635" width="8.25" style="4" customWidth="1"/>
    <col min="5636" max="5636" width="9" style="4"/>
    <col min="5637" max="5637" width="9.75" style="4" customWidth="1"/>
    <col min="5638" max="5638" width="8.875" style="4" customWidth="1"/>
    <col min="5639" max="5639" width="10.375" style="4" customWidth="1"/>
    <col min="5640" max="5640" width="9.375" style="4" customWidth="1"/>
    <col min="5641" max="5641" width="12.25" style="4" customWidth="1"/>
    <col min="5642" max="5645" width="9" style="4"/>
    <col min="5646" max="5646" width="3.75" style="4" customWidth="1"/>
    <col min="5647" max="5649" width="8.5" style="4" customWidth="1"/>
    <col min="5650" max="5887" width="9" style="4"/>
    <col min="5888" max="5888" width="2" style="4" customWidth="1"/>
    <col min="5889" max="5889" width="10.75" style="4" customWidth="1"/>
    <col min="5890" max="5890" width="11" style="4" customWidth="1"/>
    <col min="5891" max="5891" width="8.25" style="4" customWidth="1"/>
    <col min="5892" max="5892" width="9" style="4"/>
    <col min="5893" max="5893" width="9.75" style="4" customWidth="1"/>
    <col min="5894" max="5894" width="8.875" style="4" customWidth="1"/>
    <col min="5895" max="5895" width="10.375" style="4" customWidth="1"/>
    <col min="5896" max="5896" width="9.375" style="4" customWidth="1"/>
    <col min="5897" max="5897" width="12.25" style="4" customWidth="1"/>
    <col min="5898" max="5901" width="9" style="4"/>
    <col min="5902" max="5902" width="3.75" style="4" customWidth="1"/>
    <col min="5903" max="5905" width="8.5" style="4" customWidth="1"/>
    <col min="5906" max="6143" width="9" style="4"/>
    <col min="6144" max="6144" width="2" style="4" customWidth="1"/>
    <col min="6145" max="6145" width="10.75" style="4" customWidth="1"/>
    <col min="6146" max="6146" width="11" style="4" customWidth="1"/>
    <col min="6147" max="6147" width="8.25" style="4" customWidth="1"/>
    <col min="6148" max="6148" width="9" style="4"/>
    <col min="6149" max="6149" width="9.75" style="4" customWidth="1"/>
    <col min="6150" max="6150" width="8.875" style="4" customWidth="1"/>
    <col min="6151" max="6151" width="10.375" style="4" customWidth="1"/>
    <col min="6152" max="6152" width="9.375" style="4" customWidth="1"/>
    <col min="6153" max="6153" width="12.25" style="4" customWidth="1"/>
    <col min="6154" max="6157" width="9" style="4"/>
    <col min="6158" max="6158" width="3.75" style="4" customWidth="1"/>
    <col min="6159" max="6161" width="8.5" style="4" customWidth="1"/>
    <col min="6162" max="6399" width="9" style="4"/>
    <col min="6400" max="6400" width="2" style="4" customWidth="1"/>
    <col min="6401" max="6401" width="10.75" style="4" customWidth="1"/>
    <col min="6402" max="6402" width="11" style="4" customWidth="1"/>
    <col min="6403" max="6403" width="8.25" style="4" customWidth="1"/>
    <col min="6404" max="6404" width="9" style="4"/>
    <col min="6405" max="6405" width="9.75" style="4" customWidth="1"/>
    <col min="6406" max="6406" width="8.875" style="4" customWidth="1"/>
    <col min="6407" max="6407" width="10.375" style="4" customWidth="1"/>
    <col min="6408" max="6408" width="9.375" style="4" customWidth="1"/>
    <col min="6409" max="6409" width="12.25" style="4" customWidth="1"/>
    <col min="6410" max="6413" width="9" style="4"/>
    <col min="6414" max="6414" width="3.75" style="4" customWidth="1"/>
    <col min="6415" max="6417" width="8.5" style="4" customWidth="1"/>
    <col min="6418" max="6655" width="9" style="4"/>
    <col min="6656" max="6656" width="2" style="4" customWidth="1"/>
    <col min="6657" max="6657" width="10.75" style="4" customWidth="1"/>
    <col min="6658" max="6658" width="11" style="4" customWidth="1"/>
    <col min="6659" max="6659" width="8.25" style="4" customWidth="1"/>
    <col min="6660" max="6660" width="9" style="4"/>
    <col min="6661" max="6661" width="9.75" style="4" customWidth="1"/>
    <col min="6662" max="6662" width="8.875" style="4" customWidth="1"/>
    <col min="6663" max="6663" width="10.375" style="4" customWidth="1"/>
    <col min="6664" max="6664" width="9.375" style="4" customWidth="1"/>
    <col min="6665" max="6665" width="12.25" style="4" customWidth="1"/>
    <col min="6666" max="6669" width="9" style="4"/>
    <col min="6670" max="6670" width="3.75" style="4" customWidth="1"/>
    <col min="6671" max="6673" width="8.5" style="4" customWidth="1"/>
    <col min="6674" max="6911" width="9" style="4"/>
    <col min="6912" max="6912" width="2" style="4" customWidth="1"/>
    <col min="6913" max="6913" width="10.75" style="4" customWidth="1"/>
    <col min="6914" max="6914" width="11" style="4" customWidth="1"/>
    <col min="6915" max="6915" width="8.25" style="4" customWidth="1"/>
    <col min="6916" max="6916" width="9" style="4"/>
    <col min="6917" max="6917" width="9.75" style="4" customWidth="1"/>
    <col min="6918" max="6918" width="8.875" style="4" customWidth="1"/>
    <col min="6919" max="6919" width="10.375" style="4" customWidth="1"/>
    <col min="6920" max="6920" width="9.375" style="4" customWidth="1"/>
    <col min="6921" max="6921" width="12.25" style="4" customWidth="1"/>
    <col min="6922" max="6925" width="9" style="4"/>
    <col min="6926" max="6926" width="3.75" style="4" customWidth="1"/>
    <col min="6927" max="6929" width="8.5" style="4" customWidth="1"/>
    <col min="6930" max="7167" width="9" style="4"/>
    <col min="7168" max="7168" width="2" style="4" customWidth="1"/>
    <col min="7169" max="7169" width="10.75" style="4" customWidth="1"/>
    <col min="7170" max="7170" width="11" style="4" customWidth="1"/>
    <col min="7171" max="7171" width="8.25" style="4" customWidth="1"/>
    <col min="7172" max="7172" width="9" style="4"/>
    <col min="7173" max="7173" width="9.75" style="4" customWidth="1"/>
    <col min="7174" max="7174" width="8.875" style="4" customWidth="1"/>
    <col min="7175" max="7175" width="10.375" style="4" customWidth="1"/>
    <col min="7176" max="7176" width="9.375" style="4" customWidth="1"/>
    <col min="7177" max="7177" width="12.25" style="4" customWidth="1"/>
    <col min="7178" max="7181" width="9" style="4"/>
    <col min="7182" max="7182" width="3.75" style="4" customWidth="1"/>
    <col min="7183" max="7185" width="8.5" style="4" customWidth="1"/>
    <col min="7186" max="7423" width="9" style="4"/>
    <col min="7424" max="7424" width="2" style="4" customWidth="1"/>
    <col min="7425" max="7425" width="10.75" style="4" customWidth="1"/>
    <col min="7426" max="7426" width="11" style="4" customWidth="1"/>
    <col min="7427" max="7427" width="8.25" style="4" customWidth="1"/>
    <col min="7428" max="7428" width="9" style="4"/>
    <col min="7429" max="7429" width="9.75" style="4" customWidth="1"/>
    <col min="7430" max="7430" width="8.875" style="4" customWidth="1"/>
    <col min="7431" max="7431" width="10.375" style="4" customWidth="1"/>
    <col min="7432" max="7432" width="9.375" style="4" customWidth="1"/>
    <col min="7433" max="7433" width="12.25" style="4" customWidth="1"/>
    <col min="7434" max="7437" width="9" style="4"/>
    <col min="7438" max="7438" width="3.75" style="4" customWidth="1"/>
    <col min="7439" max="7441" width="8.5" style="4" customWidth="1"/>
    <col min="7442" max="7679" width="9" style="4"/>
    <col min="7680" max="7680" width="2" style="4" customWidth="1"/>
    <col min="7681" max="7681" width="10.75" style="4" customWidth="1"/>
    <col min="7682" max="7682" width="11" style="4" customWidth="1"/>
    <col min="7683" max="7683" width="8.25" style="4" customWidth="1"/>
    <col min="7684" max="7684" width="9" style="4"/>
    <col min="7685" max="7685" width="9.75" style="4" customWidth="1"/>
    <col min="7686" max="7686" width="8.875" style="4" customWidth="1"/>
    <col min="7687" max="7687" width="10.375" style="4" customWidth="1"/>
    <col min="7688" max="7688" width="9.375" style="4" customWidth="1"/>
    <col min="7689" max="7689" width="12.25" style="4" customWidth="1"/>
    <col min="7690" max="7693" width="9" style="4"/>
    <col min="7694" max="7694" width="3.75" style="4" customWidth="1"/>
    <col min="7695" max="7697" width="8.5" style="4" customWidth="1"/>
    <col min="7698" max="7935" width="9" style="4"/>
    <col min="7936" max="7936" width="2" style="4" customWidth="1"/>
    <col min="7937" max="7937" width="10.75" style="4" customWidth="1"/>
    <col min="7938" max="7938" width="11" style="4" customWidth="1"/>
    <col min="7939" max="7939" width="8.25" style="4" customWidth="1"/>
    <col min="7940" max="7940" width="9" style="4"/>
    <col min="7941" max="7941" width="9.75" style="4" customWidth="1"/>
    <col min="7942" max="7942" width="8.875" style="4" customWidth="1"/>
    <col min="7943" max="7943" width="10.375" style="4" customWidth="1"/>
    <col min="7944" max="7944" width="9.375" style="4" customWidth="1"/>
    <col min="7945" max="7945" width="12.25" style="4" customWidth="1"/>
    <col min="7946" max="7949" width="9" style="4"/>
    <col min="7950" max="7950" width="3.75" style="4" customWidth="1"/>
    <col min="7951" max="7953" width="8.5" style="4" customWidth="1"/>
    <col min="7954" max="8191" width="9" style="4"/>
    <col min="8192" max="8192" width="2" style="4" customWidth="1"/>
    <col min="8193" max="8193" width="10.75" style="4" customWidth="1"/>
    <col min="8194" max="8194" width="11" style="4" customWidth="1"/>
    <col min="8195" max="8195" width="8.25" style="4" customWidth="1"/>
    <col min="8196" max="8196" width="9" style="4"/>
    <col min="8197" max="8197" width="9.75" style="4" customWidth="1"/>
    <col min="8198" max="8198" width="8.875" style="4" customWidth="1"/>
    <col min="8199" max="8199" width="10.375" style="4" customWidth="1"/>
    <col min="8200" max="8200" width="9.375" style="4" customWidth="1"/>
    <col min="8201" max="8201" width="12.25" style="4" customWidth="1"/>
    <col min="8202" max="8205" width="9" style="4"/>
    <col min="8206" max="8206" width="3.75" style="4" customWidth="1"/>
    <col min="8207" max="8209" width="8.5" style="4" customWidth="1"/>
    <col min="8210" max="8447" width="9" style="4"/>
    <col min="8448" max="8448" width="2" style="4" customWidth="1"/>
    <col min="8449" max="8449" width="10.75" style="4" customWidth="1"/>
    <col min="8450" max="8450" width="11" style="4" customWidth="1"/>
    <col min="8451" max="8451" width="8.25" style="4" customWidth="1"/>
    <col min="8452" max="8452" width="9" style="4"/>
    <col min="8453" max="8453" width="9.75" style="4" customWidth="1"/>
    <col min="8454" max="8454" width="8.875" style="4" customWidth="1"/>
    <col min="8455" max="8455" width="10.375" style="4" customWidth="1"/>
    <col min="8456" max="8456" width="9.375" style="4" customWidth="1"/>
    <col min="8457" max="8457" width="12.25" style="4" customWidth="1"/>
    <col min="8458" max="8461" width="9" style="4"/>
    <col min="8462" max="8462" width="3.75" style="4" customWidth="1"/>
    <col min="8463" max="8465" width="8.5" style="4" customWidth="1"/>
    <col min="8466" max="8703" width="9" style="4"/>
    <col min="8704" max="8704" width="2" style="4" customWidth="1"/>
    <col min="8705" max="8705" width="10.75" style="4" customWidth="1"/>
    <col min="8706" max="8706" width="11" style="4" customWidth="1"/>
    <col min="8707" max="8707" width="8.25" style="4" customWidth="1"/>
    <col min="8708" max="8708" width="9" style="4"/>
    <col min="8709" max="8709" width="9.75" style="4" customWidth="1"/>
    <col min="8710" max="8710" width="8.875" style="4" customWidth="1"/>
    <col min="8711" max="8711" width="10.375" style="4" customWidth="1"/>
    <col min="8712" max="8712" width="9.375" style="4" customWidth="1"/>
    <col min="8713" max="8713" width="12.25" style="4" customWidth="1"/>
    <col min="8714" max="8717" width="9" style="4"/>
    <col min="8718" max="8718" width="3.75" style="4" customWidth="1"/>
    <col min="8719" max="8721" width="8.5" style="4" customWidth="1"/>
    <col min="8722" max="8959" width="9" style="4"/>
    <col min="8960" max="8960" width="2" style="4" customWidth="1"/>
    <col min="8961" max="8961" width="10.75" style="4" customWidth="1"/>
    <col min="8962" max="8962" width="11" style="4" customWidth="1"/>
    <col min="8963" max="8963" width="8.25" style="4" customWidth="1"/>
    <col min="8964" max="8964" width="9" style="4"/>
    <col min="8965" max="8965" width="9.75" style="4" customWidth="1"/>
    <col min="8966" max="8966" width="8.875" style="4" customWidth="1"/>
    <col min="8967" max="8967" width="10.375" style="4" customWidth="1"/>
    <col min="8968" max="8968" width="9.375" style="4" customWidth="1"/>
    <col min="8969" max="8969" width="12.25" style="4" customWidth="1"/>
    <col min="8970" max="8973" width="9" style="4"/>
    <col min="8974" max="8974" width="3.75" style="4" customWidth="1"/>
    <col min="8975" max="8977" width="8.5" style="4" customWidth="1"/>
    <col min="8978" max="9215" width="9" style="4"/>
    <col min="9216" max="9216" width="2" style="4" customWidth="1"/>
    <col min="9217" max="9217" width="10.75" style="4" customWidth="1"/>
    <col min="9218" max="9218" width="11" style="4" customWidth="1"/>
    <col min="9219" max="9219" width="8.25" style="4" customWidth="1"/>
    <col min="9220" max="9220" width="9" style="4"/>
    <col min="9221" max="9221" width="9.75" style="4" customWidth="1"/>
    <col min="9222" max="9222" width="8.875" style="4" customWidth="1"/>
    <col min="9223" max="9223" width="10.375" style="4" customWidth="1"/>
    <col min="9224" max="9224" width="9.375" style="4" customWidth="1"/>
    <col min="9225" max="9225" width="12.25" style="4" customWidth="1"/>
    <col min="9226" max="9229" width="9" style="4"/>
    <col min="9230" max="9230" width="3.75" style="4" customWidth="1"/>
    <col min="9231" max="9233" width="8.5" style="4" customWidth="1"/>
    <col min="9234" max="9471" width="9" style="4"/>
    <col min="9472" max="9472" width="2" style="4" customWidth="1"/>
    <col min="9473" max="9473" width="10.75" style="4" customWidth="1"/>
    <col min="9474" max="9474" width="11" style="4" customWidth="1"/>
    <col min="9475" max="9475" width="8.25" style="4" customWidth="1"/>
    <col min="9476" max="9476" width="9" style="4"/>
    <col min="9477" max="9477" width="9.75" style="4" customWidth="1"/>
    <col min="9478" max="9478" width="8.875" style="4" customWidth="1"/>
    <col min="9479" max="9479" width="10.375" style="4" customWidth="1"/>
    <col min="9480" max="9480" width="9.375" style="4" customWidth="1"/>
    <col min="9481" max="9481" width="12.25" style="4" customWidth="1"/>
    <col min="9482" max="9485" width="9" style="4"/>
    <col min="9486" max="9486" width="3.75" style="4" customWidth="1"/>
    <col min="9487" max="9489" width="8.5" style="4" customWidth="1"/>
    <col min="9490" max="9727" width="9" style="4"/>
    <col min="9728" max="9728" width="2" style="4" customWidth="1"/>
    <col min="9729" max="9729" width="10.75" style="4" customWidth="1"/>
    <col min="9730" max="9730" width="11" style="4" customWidth="1"/>
    <col min="9731" max="9731" width="8.25" style="4" customWidth="1"/>
    <col min="9732" max="9732" width="9" style="4"/>
    <col min="9733" max="9733" width="9.75" style="4" customWidth="1"/>
    <col min="9734" max="9734" width="8.875" style="4" customWidth="1"/>
    <col min="9735" max="9735" width="10.375" style="4" customWidth="1"/>
    <col min="9736" max="9736" width="9.375" style="4" customWidth="1"/>
    <col min="9737" max="9737" width="12.25" style="4" customWidth="1"/>
    <col min="9738" max="9741" width="9" style="4"/>
    <col min="9742" max="9742" width="3.75" style="4" customWidth="1"/>
    <col min="9743" max="9745" width="8.5" style="4" customWidth="1"/>
    <col min="9746" max="9983" width="9" style="4"/>
    <col min="9984" max="9984" width="2" style="4" customWidth="1"/>
    <col min="9985" max="9985" width="10.75" style="4" customWidth="1"/>
    <col min="9986" max="9986" width="11" style="4" customWidth="1"/>
    <col min="9987" max="9987" width="8.25" style="4" customWidth="1"/>
    <col min="9988" max="9988" width="9" style="4"/>
    <col min="9989" max="9989" width="9.75" style="4" customWidth="1"/>
    <col min="9990" max="9990" width="8.875" style="4" customWidth="1"/>
    <col min="9991" max="9991" width="10.375" style="4" customWidth="1"/>
    <col min="9992" max="9992" width="9.375" style="4" customWidth="1"/>
    <col min="9993" max="9993" width="12.25" style="4" customWidth="1"/>
    <col min="9994" max="9997" width="9" style="4"/>
    <col min="9998" max="9998" width="3.75" style="4" customWidth="1"/>
    <col min="9999" max="10001" width="8.5" style="4" customWidth="1"/>
    <col min="10002" max="10239" width="9" style="4"/>
    <col min="10240" max="10240" width="2" style="4" customWidth="1"/>
    <col min="10241" max="10241" width="10.75" style="4" customWidth="1"/>
    <col min="10242" max="10242" width="11" style="4" customWidth="1"/>
    <col min="10243" max="10243" width="8.25" style="4" customWidth="1"/>
    <col min="10244" max="10244" width="9" style="4"/>
    <col min="10245" max="10245" width="9.75" style="4" customWidth="1"/>
    <col min="10246" max="10246" width="8.875" style="4" customWidth="1"/>
    <col min="10247" max="10247" width="10.375" style="4" customWidth="1"/>
    <col min="10248" max="10248" width="9.375" style="4" customWidth="1"/>
    <col min="10249" max="10249" width="12.25" style="4" customWidth="1"/>
    <col min="10250" max="10253" width="9" style="4"/>
    <col min="10254" max="10254" width="3.75" style="4" customWidth="1"/>
    <col min="10255" max="10257" width="8.5" style="4" customWidth="1"/>
    <col min="10258" max="10495" width="9" style="4"/>
    <col min="10496" max="10496" width="2" style="4" customWidth="1"/>
    <col min="10497" max="10497" width="10.75" style="4" customWidth="1"/>
    <col min="10498" max="10498" width="11" style="4" customWidth="1"/>
    <col min="10499" max="10499" width="8.25" style="4" customWidth="1"/>
    <col min="10500" max="10500" width="9" style="4"/>
    <col min="10501" max="10501" width="9.75" style="4" customWidth="1"/>
    <col min="10502" max="10502" width="8.875" style="4" customWidth="1"/>
    <col min="10503" max="10503" width="10.375" style="4" customWidth="1"/>
    <col min="10504" max="10504" width="9.375" style="4" customWidth="1"/>
    <col min="10505" max="10505" width="12.25" style="4" customWidth="1"/>
    <col min="10506" max="10509" width="9" style="4"/>
    <col min="10510" max="10510" width="3.75" style="4" customWidth="1"/>
    <col min="10511" max="10513" width="8.5" style="4" customWidth="1"/>
    <col min="10514" max="10751" width="9" style="4"/>
    <col min="10752" max="10752" width="2" style="4" customWidth="1"/>
    <col min="10753" max="10753" width="10.75" style="4" customWidth="1"/>
    <col min="10754" max="10754" width="11" style="4" customWidth="1"/>
    <col min="10755" max="10755" width="8.25" style="4" customWidth="1"/>
    <col min="10756" max="10756" width="9" style="4"/>
    <col min="10757" max="10757" width="9.75" style="4" customWidth="1"/>
    <col min="10758" max="10758" width="8.875" style="4" customWidth="1"/>
    <col min="10759" max="10759" width="10.375" style="4" customWidth="1"/>
    <col min="10760" max="10760" width="9.375" style="4" customWidth="1"/>
    <col min="10761" max="10761" width="12.25" style="4" customWidth="1"/>
    <col min="10762" max="10765" width="9" style="4"/>
    <col min="10766" max="10766" width="3.75" style="4" customWidth="1"/>
    <col min="10767" max="10769" width="8.5" style="4" customWidth="1"/>
    <col min="10770" max="11007" width="9" style="4"/>
    <col min="11008" max="11008" width="2" style="4" customWidth="1"/>
    <col min="11009" max="11009" width="10.75" style="4" customWidth="1"/>
    <col min="11010" max="11010" width="11" style="4" customWidth="1"/>
    <col min="11011" max="11011" width="8.25" style="4" customWidth="1"/>
    <col min="11012" max="11012" width="9" style="4"/>
    <col min="11013" max="11013" width="9.75" style="4" customWidth="1"/>
    <col min="11014" max="11014" width="8.875" style="4" customWidth="1"/>
    <col min="11015" max="11015" width="10.375" style="4" customWidth="1"/>
    <col min="11016" max="11016" width="9.375" style="4" customWidth="1"/>
    <col min="11017" max="11017" width="12.25" style="4" customWidth="1"/>
    <col min="11018" max="11021" width="9" style="4"/>
    <col min="11022" max="11022" width="3.75" style="4" customWidth="1"/>
    <col min="11023" max="11025" width="8.5" style="4" customWidth="1"/>
    <col min="11026" max="11263" width="9" style="4"/>
    <col min="11264" max="11264" width="2" style="4" customWidth="1"/>
    <col min="11265" max="11265" width="10.75" style="4" customWidth="1"/>
    <col min="11266" max="11266" width="11" style="4" customWidth="1"/>
    <col min="11267" max="11267" width="8.25" style="4" customWidth="1"/>
    <col min="11268" max="11268" width="9" style="4"/>
    <col min="11269" max="11269" width="9.75" style="4" customWidth="1"/>
    <col min="11270" max="11270" width="8.875" style="4" customWidth="1"/>
    <col min="11271" max="11271" width="10.375" style="4" customWidth="1"/>
    <col min="11272" max="11272" width="9.375" style="4" customWidth="1"/>
    <col min="11273" max="11273" width="12.25" style="4" customWidth="1"/>
    <col min="11274" max="11277" width="9" style="4"/>
    <col min="11278" max="11278" width="3.75" style="4" customWidth="1"/>
    <col min="11279" max="11281" width="8.5" style="4" customWidth="1"/>
    <col min="11282" max="11519" width="9" style="4"/>
    <col min="11520" max="11520" width="2" style="4" customWidth="1"/>
    <col min="11521" max="11521" width="10.75" style="4" customWidth="1"/>
    <col min="11522" max="11522" width="11" style="4" customWidth="1"/>
    <col min="11523" max="11523" width="8.25" style="4" customWidth="1"/>
    <col min="11524" max="11524" width="9" style="4"/>
    <col min="11525" max="11525" width="9.75" style="4" customWidth="1"/>
    <col min="11526" max="11526" width="8.875" style="4" customWidth="1"/>
    <col min="11527" max="11527" width="10.375" style="4" customWidth="1"/>
    <col min="11528" max="11528" width="9.375" style="4" customWidth="1"/>
    <col min="11529" max="11529" width="12.25" style="4" customWidth="1"/>
    <col min="11530" max="11533" width="9" style="4"/>
    <col min="11534" max="11534" width="3.75" style="4" customWidth="1"/>
    <col min="11535" max="11537" width="8.5" style="4" customWidth="1"/>
    <col min="11538" max="11775" width="9" style="4"/>
    <col min="11776" max="11776" width="2" style="4" customWidth="1"/>
    <col min="11777" max="11777" width="10.75" style="4" customWidth="1"/>
    <col min="11778" max="11778" width="11" style="4" customWidth="1"/>
    <col min="11779" max="11779" width="8.25" style="4" customWidth="1"/>
    <col min="11780" max="11780" width="9" style="4"/>
    <col min="11781" max="11781" width="9.75" style="4" customWidth="1"/>
    <col min="11782" max="11782" width="8.875" style="4" customWidth="1"/>
    <col min="11783" max="11783" width="10.375" style="4" customWidth="1"/>
    <col min="11784" max="11784" width="9.375" style="4" customWidth="1"/>
    <col min="11785" max="11785" width="12.25" style="4" customWidth="1"/>
    <col min="11786" max="11789" width="9" style="4"/>
    <col min="11790" max="11790" width="3.75" style="4" customWidth="1"/>
    <col min="11791" max="11793" width="8.5" style="4" customWidth="1"/>
    <col min="11794" max="12031" width="9" style="4"/>
    <col min="12032" max="12032" width="2" style="4" customWidth="1"/>
    <col min="12033" max="12033" width="10.75" style="4" customWidth="1"/>
    <col min="12034" max="12034" width="11" style="4" customWidth="1"/>
    <col min="12035" max="12035" width="8.25" style="4" customWidth="1"/>
    <col min="12036" max="12036" width="9" style="4"/>
    <col min="12037" max="12037" width="9.75" style="4" customWidth="1"/>
    <col min="12038" max="12038" width="8.875" style="4" customWidth="1"/>
    <col min="12039" max="12039" width="10.375" style="4" customWidth="1"/>
    <col min="12040" max="12040" width="9.375" style="4" customWidth="1"/>
    <col min="12041" max="12041" width="12.25" style="4" customWidth="1"/>
    <col min="12042" max="12045" width="9" style="4"/>
    <col min="12046" max="12046" width="3.75" style="4" customWidth="1"/>
    <col min="12047" max="12049" width="8.5" style="4" customWidth="1"/>
    <col min="12050" max="12287" width="9" style="4"/>
    <col min="12288" max="12288" width="2" style="4" customWidth="1"/>
    <col min="12289" max="12289" width="10.75" style="4" customWidth="1"/>
    <col min="12290" max="12290" width="11" style="4" customWidth="1"/>
    <col min="12291" max="12291" width="8.25" style="4" customWidth="1"/>
    <col min="12292" max="12292" width="9" style="4"/>
    <col min="12293" max="12293" width="9.75" style="4" customWidth="1"/>
    <col min="12294" max="12294" width="8.875" style="4" customWidth="1"/>
    <col min="12295" max="12295" width="10.375" style="4" customWidth="1"/>
    <col min="12296" max="12296" width="9.375" style="4" customWidth="1"/>
    <col min="12297" max="12297" width="12.25" style="4" customWidth="1"/>
    <col min="12298" max="12301" width="9" style="4"/>
    <col min="12302" max="12302" width="3.75" style="4" customWidth="1"/>
    <col min="12303" max="12305" width="8.5" style="4" customWidth="1"/>
    <col min="12306" max="12543" width="9" style="4"/>
    <col min="12544" max="12544" width="2" style="4" customWidth="1"/>
    <col min="12545" max="12545" width="10.75" style="4" customWidth="1"/>
    <col min="12546" max="12546" width="11" style="4" customWidth="1"/>
    <col min="12547" max="12547" width="8.25" style="4" customWidth="1"/>
    <col min="12548" max="12548" width="9" style="4"/>
    <col min="12549" max="12549" width="9.75" style="4" customWidth="1"/>
    <col min="12550" max="12550" width="8.875" style="4" customWidth="1"/>
    <col min="12551" max="12551" width="10.375" style="4" customWidth="1"/>
    <col min="12552" max="12552" width="9.375" style="4" customWidth="1"/>
    <col min="12553" max="12553" width="12.25" style="4" customWidth="1"/>
    <col min="12554" max="12557" width="9" style="4"/>
    <col min="12558" max="12558" width="3.75" style="4" customWidth="1"/>
    <col min="12559" max="12561" width="8.5" style="4" customWidth="1"/>
    <col min="12562" max="12799" width="9" style="4"/>
    <col min="12800" max="12800" width="2" style="4" customWidth="1"/>
    <col min="12801" max="12801" width="10.75" style="4" customWidth="1"/>
    <col min="12802" max="12802" width="11" style="4" customWidth="1"/>
    <col min="12803" max="12803" width="8.25" style="4" customWidth="1"/>
    <col min="12804" max="12804" width="9" style="4"/>
    <col min="12805" max="12805" width="9.75" style="4" customWidth="1"/>
    <col min="12806" max="12806" width="8.875" style="4" customWidth="1"/>
    <col min="12807" max="12807" width="10.375" style="4" customWidth="1"/>
    <col min="12808" max="12808" width="9.375" style="4" customWidth="1"/>
    <col min="12809" max="12809" width="12.25" style="4" customWidth="1"/>
    <col min="12810" max="12813" width="9" style="4"/>
    <col min="12814" max="12814" width="3.75" style="4" customWidth="1"/>
    <col min="12815" max="12817" width="8.5" style="4" customWidth="1"/>
    <col min="12818" max="13055" width="9" style="4"/>
    <col min="13056" max="13056" width="2" style="4" customWidth="1"/>
    <col min="13057" max="13057" width="10.75" style="4" customWidth="1"/>
    <col min="13058" max="13058" width="11" style="4" customWidth="1"/>
    <col min="13059" max="13059" width="8.25" style="4" customWidth="1"/>
    <col min="13060" max="13060" width="9" style="4"/>
    <col min="13061" max="13061" width="9.75" style="4" customWidth="1"/>
    <col min="13062" max="13062" width="8.875" style="4" customWidth="1"/>
    <col min="13063" max="13063" width="10.375" style="4" customWidth="1"/>
    <col min="13064" max="13064" width="9.375" style="4" customWidth="1"/>
    <col min="13065" max="13065" width="12.25" style="4" customWidth="1"/>
    <col min="13066" max="13069" width="9" style="4"/>
    <col min="13070" max="13070" width="3.75" style="4" customWidth="1"/>
    <col min="13071" max="13073" width="8.5" style="4" customWidth="1"/>
    <col min="13074" max="13311" width="9" style="4"/>
    <col min="13312" max="13312" width="2" style="4" customWidth="1"/>
    <col min="13313" max="13313" width="10.75" style="4" customWidth="1"/>
    <col min="13314" max="13314" width="11" style="4" customWidth="1"/>
    <col min="13315" max="13315" width="8.25" style="4" customWidth="1"/>
    <col min="13316" max="13316" width="9" style="4"/>
    <col min="13317" max="13317" width="9.75" style="4" customWidth="1"/>
    <col min="13318" max="13318" width="8.875" style="4" customWidth="1"/>
    <col min="13319" max="13319" width="10.375" style="4" customWidth="1"/>
    <col min="13320" max="13320" width="9.375" style="4" customWidth="1"/>
    <col min="13321" max="13321" width="12.25" style="4" customWidth="1"/>
    <col min="13322" max="13325" width="9" style="4"/>
    <col min="13326" max="13326" width="3.75" style="4" customWidth="1"/>
    <col min="13327" max="13329" width="8.5" style="4" customWidth="1"/>
    <col min="13330" max="13567" width="9" style="4"/>
    <col min="13568" max="13568" width="2" style="4" customWidth="1"/>
    <col min="13569" max="13569" width="10.75" style="4" customWidth="1"/>
    <col min="13570" max="13570" width="11" style="4" customWidth="1"/>
    <col min="13571" max="13571" width="8.25" style="4" customWidth="1"/>
    <col min="13572" max="13572" width="9" style="4"/>
    <col min="13573" max="13573" width="9.75" style="4" customWidth="1"/>
    <col min="13574" max="13574" width="8.875" style="4" customWidth="1"/>
    <col min="13575" max="13575" width="10.375" style="4" customWidth="1"/>
    <col min="13576" max="13576" width="9.375" style="4" customWidth="1"/>
    <col min="13577" max="13577" width="12.25" style="4" customWidth="1"/>
    <col min="13578" max="13581" width="9" style="4"/>
    <col min="13582" max="13582" width="3.75" style="4" customWidth="1"/>
    <col min="13583" max="13585" width="8.5" style="4" customWidth="1"/>
    <col min="13586" max="13823" width="9" style="4"/>
    <col min="13824" max="13824" width="2" style="4" customWidth="1"/>
    <col min="13825" max="13825" width="10.75" style="4" customWidth="1"/>
    <col min="13826" max="13826" width="11" style="4" customWidth="1"/>
    <col min="13827" max="13827" width="8.25" style="4" customWidth="1"/>
    <col min="13828" max="13828" width="9" style="4"/>
    <col min="13829" max="13829" width="9.75" style="4" customWidth="1"/>
    <col min="13830" max="13830" width="8.875" style="4" customWidth="1"/>
    <col min="13831" max="13831" width="10.375" style="4" customWidth="1"/>
    <col min="13832" max="13832" width="9.375" style="4" customWidth="1"/>
    <col min="13833" max="13833" width="12.25" style="4" customWidth="1"/>
    <col min="13834" max="13837" width="9" style="4"/>
    <col min="13838" max="13838" width="3.75" style="4" customWidth="1"/>
    <col min="13839" max="13841" width="8.5" style="4" customWidth="1"/>
    <col min="13842" max="14079" width="9" style="4"/>
    <col min="14080" max="14080" width="2" style="4" customWidth="1"/>
    <col min="14081" max="14081" width="10.75" style="4" customWidth="1"/>
    <col min="14082" max="14082" width="11" style="4" customWidth="1"/>
    <col min="14083" max="14083" width="8.25" style="4" customWidth="1"/>
    <col min="14084" max="14084" width="9" style="4"/>
    <col min="14085" max="14085" width="9.75" style="4" customWidth="1"/>
    <col min="14086" max="14086" width="8.875" style="4" customWidth="1"/>
    <col min="14087" max="14087" width="10.375" style="4" customWidth="1"/>
    <col min="14088" max="14088" width="9.375" style="4" customWidth="1"/>
    <col min="14089" max="14089" width="12.25" style="4" customWidth="1"/>
    <col min="14090" max="14093" width="9" style="4"/>
    <col min="14094" max="14094" width="3.75" style="4" customWidth="1"/>
    <col min="14095" max="14097" width="8.5" style="4" customWidth="1"/>
    <col min="14098" max="14335" width="9" style="4"/>
    <col min="14336" max="14336" width="2" style="4" customWidth="1"/>
    <col min="14337" max="14337" width="10.75" style="4" customWidth="1"/>
    <col min="14338" max="14338" width="11" style="4" customWidth="1"/>
    <col min="14339" max="14339" width="8.25" style="4" customWidth="1"/>
    <col min="14340" max="14340" width="9" style="4"/>
    <col min="14341" max="14341" width="9.75" style="4" customWidth="1"/>
    <col min="14342" max="14342" width="8.875" style="4" customWidth="1"/>
    <col min="14343" max="14343" width="10.375" style="4" customWidth="1"/>
    <col min="14344" max="14344" width="9.375" style="4" customWidth="1"/>
    <col min="14345" max="14345" width="12.25" style="4" customWidth="1"/>
    <col min="14346" max="14349" width="9" style="4"/>
    <col min="14350" max="14350" width="3.75" style="4" customWidth="1"/>
    <col min="14351" max="14353" width="8.5" style="4" customWidth="1"/>
    <col min="14354" max="14591" width="9" style="4"/>
    <col min="14592" max="14592" width="2" style="4" customWidth="1"/>
    <col min="14593" max="14593" width="10.75" style="4" customWidth="1"/>
    <col min="14594" max="14594" width="11" style="4" customWidth="1"/>
    <col min="14595" max="14595" width="8.25" style="4" customWidth="1"/>
    <col min="14596" max="14596" width="9" style="4"/>
    <col min="14597" max="14597" width="9.75" style="4" customWidth="1"/>
    <col min="14598" max="14598" width="8.875" style="4" customWidth="1"/>
    <col min="14599" max="14599" width="10.375" style="4" customWidth="1"/>
    <col min="14600" max="14600" width="9.375" style="4" customWidth="1"/>
    <col min="14601" max="14601" width="12.25" style="4" customWidth="1"/>
    <col min="14602" max="14605" width="9" style="4"/>
    <col min="14606" max="14606" width="3.75" style="4" customWidth="1"/>
    <col min="14607" max="14609" width="8.5" style="4" customWidth="1"/>
    <col min="14610" max="14847" width="9" style="4"/>
    <col min="14848" max="14848" width="2" style="4" customWidth="1"/>
    <col min="14849" max="14849" width="10.75" style="4" customWidth="1"/>
    <col min="14850" max="14850" width="11" style="4" customWidth="1"/>
    <col min="14851" max="14851" width="8.25" style="4" customWidth="1"/>
    <col min="14852" max="14852" width="9" style="4"/>
    <col min="14853" max="14853" width="9.75" style="4" customWidth="1"/>
    <col min="14854" max="14854" width="8.875" style="4" customWidth="1"/>
    <col min="14855" max="14855" width="10.375" style="4" customWidth="1"/>
    <col min="14856" max="14856" width="9.375" style="4" customWidth="1"/>
    <col min="14857" max="14857" width="12.25" style="4" customWidth="1"/>
    <col min="14858" max="14861" width="9" style="4"/>
    <col min="14862" max="14862" width="3.75" style="4" customWidth="1"/>
    <col min="14863" max="14865" width="8.5" style="4" customWidth="1"/>
    <col min="14866" max="15103" width="9" style="4"/>
    <col min="15104" max="15104" width="2" style="4" customWidth="1"/>
    <col min="15105" max="15105" width="10.75" style="4" customWidth="1"/>
    <col min="15106" max="15106" width="11" style="4" customWidth="1"/>
    <col min="15107" max="15107" width="8.25" style="4" customWidth="1"/>
    <col min="15108" max="15108" width="9" style="4"/>
    <col min="15109" max="15109" width="9.75" style="4" customWidth="1"/>
    <col min="15110" max="15110" width="8.875" style="4" customWidth="1"/>
    <col min="15111" max="15111" width="10.375" style="4" customWidth="1"/>
    <col min="15112" max="15112" width="9.375" style="4" customWidth="1"/>
    <col min="15113" max="15113" width="12.25" style="4" customWidth="1"/>
    <col min="15114" max="15117" width="9" style="4"/>
    <col min="15118" max="15118" width="3.75" style="4" customWidth="1"/>
    <col min="15119" max="15121" width="8.5" style="4" customWidth="1"/>
    <col min="15122" max="15359" width="9" style="4"/>
    <col min="15360" max="15360" width="2" style="4" customWidth="1"/>
    <col min="15361" max="15361" width="10.75" style="4" customWidth="1"/>
    <col min="15362" max="15362" width="11" style="4" customWidth="1"/>
    <col min="15363" max="15363" width="8.25" style="4" customWidth="1"/>
    <col min="15364" max="15364" width="9" style="4"/>
    <col min="15365" max="15365" width="9.75" style="4" customWidth="1"/>
    <col min="15366" max="15366" width="8.875" style="4" customWidth="1"/>
    <col min="15367" max="15367" width="10.375" style="4" customWidth="1"/>
    <col min="15368" max="15368" width="9.375" style="4" customWidth="1"/>
    <col min="15369" max="15369" width="12.25" style="4" customWidth="1"/>
    <col min="15370" max="15373" width="9" style="4"/>
    <col min="15374" max="15374" width="3.75" style="4" customWidth="1"/>
    <col min="15375" max="15377" width="8.5" style="4" customWidth="1"/>
    <col min="15378" max="15615" width="9" style="4"/>
    <col min="15616" max="15616" width="2" style="4" customWidth="1"/>
    <col min="15617" max="15617" width="10.75" style="4" customWidth="1"/>
    <col min="15618" max="15618" width="11" style="4" customWidth="1"/>
    <col min="15619" max="15619" width="8.25" style="4" customWidth="1"/>
    <col min="15620" max="15620" width="9" style="4"/>
    <col min="15621" max="15621" width="9.75" style="4" customWidth="1"/>
    <col min="15622" max="15622" width="8.875" style="4" customWidth="1"/>
    <col min="15623" max="15623" width="10.375" style="4" customWidth="1"/>
    <col min="15624" max="15624" width="9.375" style="4" customWidth="1"/>
    <col min="15625" max="15625" width="12.25" style="4" customWidth="1"/>
    <col min="15626" max="15629" width="9" style="4"/>
    <col min="15630" max="15630" width="3.75" style="4" customWidth="1"/>
    <col min="15631" max="15633" width="8.5" style="4" customWidth="1"/>
    <col min="15634" max="15871" width="9" style="4"/>
    <col min="15872" max="15872" width="2" style="4" customWidth="1"/>
    <col min="15873" max="15873" width="10.75" style="4" customWidth="1"/>
    <col min="15874" max="15874" width="11" style="4" customWidth="1"/>
    <col min="15875" max="15875" width="8.25" style="4" customWidth="1"/>
    <col min="15876" max="15876" width="9" style="4"/>
    <col min="15877" max="15877" width="9.75" style="4" customWidth="1"/>
    <col min="15878" max="15878" width="8.875" style="4" customWidth="1"/>
    <col min="15879" max="15879" width="10.375" style="4" customWidth="1"/>
    <col min="15880" max="15880" width="9.375" style="4" customWidth="1"/>
    <col min="15881" max="15881" width="12.25" style="4" customWidth="1"/>
    <col min="15882" max="15885" width="9" style="4"/>
    <col min="15886" max="15886" width="3.75" style="4" customWidth="1"/>
    <col min="15887" max="15889" width="8.5" style="4" customWidth="1"/>
    <col min="15890" max="16127" width="9" style="4"/>
    <col min="16128" max="16128" width="2" style="4" customWidth="1"/>
    <col min="16129" max="16129" width="10.75" style="4" customWidth="1"/>
    <col min="16130" max="16130" width="11" style="4" customWidth="1"/>
    <col min="16131" max="16131" width="8.25" style="4" customWidth="1"/>
    <col min="16132" max="16132" width="9" style="4"/>
    <col min="16133" max="16133" width="9.75" style="4" customWidth="1"/>
    <col min="16134" max="16134" width="8.875" style="4" customWidth="1"/>
    <col min="16135" max="16135" width="10.375" style="4" customWidth="1"/>
    <col min="16136" max="16136" width="9.375" style="4" customWidth="1"/>
    <col min="16137" max="16137" width="12.25" style="4" customWidth="1"/>
    <col min="16138" max="16141" width="9" style="4"/>
    <col min="16142" max="16142" width="3.75" style="4" customWidth="1"/>
    <col min="16143" max="16145" width="8.5" style="4" customWidth="1"/>
    <col min="16146" max="16384" width="9" style="4"/>
  </cols>
  <sheetData>
    <row r="1" spans="2:12" ht="9" customHeight="1"/>
    <row r="2" spans="2:12" ht="21" thickBot="1">
      <c r="B2" s="214" t="s">
        <v>19</v>
      </c>
      <c r="C2" s="214"/>
      <c r="D2" s="214"/>
      <c r="E2" s="214"/>
      <c r="F2" s="214"/>
      <c r="G2" s="214"/>
      <c r="H2" s="214"/>
      <c r="I2" s="214"/>
      <c r="J2" s="214"/>
      <c r="K2" s="214"/>
      <c r="L2" s="214"/>
    </row>
    <row r="3" spans="2:12" ht="10.5" customHeight="1" thickBot="1"/>
    <row r="4" spans="2:12" ht="18" customHeight="1" thickBot="1">
      <c r="B4" s="5" t="s">
        <v>20</v>
      </c>
      <c r="C4" s="215"/>
      <c r="D4" s="216"/>
      <c r="E4" s="6"/>
      <c r="H4" s="7"/>
      <c r="I4" s="8"/>
      <c r="K4" s="9" t="s">
        <v>21</v>
      </c>
      <c r="L4" s="10">
        <v>0.05</v>
      </c>
    </row>
    <row r="5" spans="2:12" ht="30">
      <c r="B5" s="11" t="s">
        <v>22</v>
      </c>
      <c r="C5" s="12" t="s">
        <v>23</v>
      </c>
      <c r="D5" s="13" t="s">
        <v>24</v>
      </c>
      <c r="E5" s="13" t="s">
        <v>25</v>
      </c>
      <c r="F5" s="13" t="s">
        <v>26</v>
      </c>
      <c r="G5" s="14" t="s">
        <v>27</v>
      </c>
      <c r="H5" s="13" t="s">
        <v>21</v>
      </c>
      <c r="I5" s="13" t="s">
        <v>28</v>
      </c>
      <c r="J5" s="13" t="s">
        <v>29</v>
      </c>
      <c r="K5" s="13" t="s">
        <v>30</v>
      </c>
      <c r="L5" s="15" t="s">
        <v>31</v>
      </c>
    </row>
    <row r="6" spans="2:12" ht="15.75" customHeight="1">
      <c r="B6" s="16" t="s">
        <v>32</v>
      </c>
      <c r="C6" s="17" t="s">
        <v>33</v>
      </c>
      <c r="D6" s="18">
        <v>3565</v>
      </c>
      <c r="E6" s="19">
        <v>225</v>
      </c>
      <c r="F6" s="20"/>
      <c r="G6" s="21"/>
      <c r="H6" s="22"/>
      <c r="I6" s="23"/>
      <c r="J6" s="24"/>
      <c r="K6" s="20"/>
      <c r="L6" s="25"/>
    </row>
    <row r="7" spans="2:12" ht="15.75" customHeight="1">
      <c r="B7" s="16" t="s">
        <v>34</v>
      </c>
      <c r="C7" s="17" t="s">
        <v>35</v>
      </c>
      <c r="D7" s="18">
        <v>3785</v>
      </c>
      <c r="E7" s="19">
        <v>135</v>
      </c>
      <c r="F7" s="20"/>
      <c r="G7" s="21"/>
      <c r="H7" s="22"/>
      <c r="I7" s="23"/>
      <c r="J7" s="24"/>
      <c r="K7" s="20"/>
      <c r="L7" s="25"/>
    </row>
    <row r="8" spans="2:12" ht="15.75" customHeight="1">
      <c r="B8" s="16" t="s">
        <v>36</v>
      </c>
      <c r="C8" s="17" t="s">
        <v>37</v>
      </c>
      <c r="D8" s="18">
        <v>4010</v>
      </c>
      <c r="E8" s="19">
        <v>213</v>
      </c>
      <c r="F8" s="20"/>
      <c r="G8" s="21"/>
      <c r="H8" s="22"/>
      <c r="I8" s="23"/>
      <c r="J8" s="24"/>
      <c r="K8" s="20"/>
      <c r="L8" s="25"/>
    </row>
    <row r="9" spans="2:12" ht="15.75" customHeight="1">
      <c r="B9" s="16" t="s">
        <v>38</v>
      </c>
      <c r="C9" s="17" t="s">
        <v>39</v>
      </c>
      <c r="D9" s="18">
        <v>3450</v>
      </c>
      <c r="E9" s="19">
        <v>215</v>
      </c>
      <c r="F9" s="20"/>
      <c r="G9" s="21"/>
      <c r="H9" s="22"/>
      <c r="I9" s="23"/>
      <c r="J9" s="24"/>
      <c r="K9" s="20"/>
      <c r="L9" s="25"/>
    </row>
    <row r="10" spans="2:12" ht="15.75" customHeight="1">
      <c r="B10" s="16" t="s">
        <v>40</v>
      </c>
      <c r="C10" s="17" t="s">
        <v>41</v>
      </c>
      <c r="D10" s="18">
        <v>3750</v>
      </c>
      <c r="E10" s="19">
        <v>251</v>
      </c>
      <c r="F10" s="20"/>
      <c r="G10" s="21"/>
      <c r="H10" s="22"/>
      <c r="I10" s="23"/>
      <c r="J10" s="24"/>
      <c r="K10" s="20"/>
      <c r="L10" s="25"/>
    </row>
    <row r="11" spans="2:12" ht="15.75" customHeight="1">
      <c r="B11" s="16" t="s">
        <v>42</v>
      </c>
      <c r="C11" s="17" t="s">
        <v>43</v>
      </c>
      <c r="D11" s="18">
        <v>3855</v>
      </c>
      <c r="E11" s="19">
        <v>95</v>
      </c>
      <c r="F11" s="20"/>
      <c r="G11" s="21"/>
      <c r="H11" s="22"/>
      <c r="I11" s="23"/>
      <c r="J11" s="24"/>
      <c r="K11" s="20"/>
      <c r="L11" s="25"/>
    </row>
    <row r="12" spans="2:12" ht="15.75" customHeight="1">
      <c r="B12" s="16" t="s">
        <v>44</v>
      </c>
      <c r="C12" s="17" t="s">
        <v>45</v>
      </c>
      <c r="D12" s="18">
        <v>3850</v>
      </c>
      <c r="E12" s="19">
        <v>106</v>
      </c>
      <c r="F12" s="20"/>
      <c r="G12" s="21"/>
      <c r="H12" s="22"/>
      <c r="I12" s="23"/>
      <c r="J12" s="24"/>
      <c r="K12" s="20"/>
      <c r="L12" s="25"/>
    </row>
    <row r="13" spans="2:12" ht="15.75" customHeight="1">
      <c r="B13" s="16" t="s">
        <v>46</v>
      </c>
      <c r="C13" s="17" t="s">
        <v>47</v>
      </c>
      <c r="D13" s="18">
        <v>4055</v>
      </c>
      <c r="E13" s="19">
        <v>45</v>
      </c>
      <c r="F13" s="20"/>
      <c r="G13" s="21"/>
      <c r="H13" s="22"/>
      <c r="I13" s="23"/>
      <c r="J13" s="24"/>
      <c r="K13" s="20"/>
      <c r="L13" s="25"/>
    </row>
    <row r="14" spans="2:12" ht="15.75" customHeight="1">
      <c r="B14" s="16" t="s">
        <v>48</v>
      </c>
      <c r="C14" s="17" t="s">
        <v>49</v>
      </c>
      <c r="D14" s="18">
        <v>3755</v>
      </c>
      <c r="E14" s="19">
        <v>165</v>
      </c>
      <c r="F14" s="20"/>
      <c r="G14" s="21"/>
      <c r="H14" s="22"/>
      <c r="I14" s="23"/>
      <c r="J14" s="24"/>
      <c r="K14" s="20"/>
      <c r="L14" s="25"/>
    </row>
    <row r="15" spans="2:12" ht="15.75" customHeight="1" thickBot="1">
      <c r="B15" s="16" t="s">
        <v>50</v>
      </c>
      <c r="C15" s="17" t="s">
        <v>51</v>
      </c>
      <c r="D15" s="26">
        <v>3650</v>
      </c>
      <c r="E15" s="27">
        <v>75</v>
      </c>
      <c r="F15" s="20"/>
      <c r="G15" s="21"/>
      <c r="H15" s="22"/>
      <c r="I15" s="23"/>
      <c r="J15" s="24"/>
      <c r="K15" s="20"/>
      <c r="L15" s="25"/>
    </row>
    <row r="16" spans="2:12">
      <c r="B16" s="217" t="s">
        <v>52</v>
      </c>
      <c r="C16" s="218"/>
      <c r="D16" s="221" t="s">
        <v>53</v>
      </c>
      <c r="E16" s="221"/>
      <c r="F16" s="221" t="s">
        <v>54</v>
      </c>
      <c r="G16" s="221"/>
      <c r="H16" s="221"/>
      <c r="I16" s="221" t="s">
        <v>55</v>
      </c>
      <c r="J16" s="221"/>
      <c r="K16" s="221" t="s">
        <v>56</v>
      </c>
      <c r="L16" s="222"/>
    </row>
    <row r="17" spans="2:12" ht="17.25" thickBot="1">
      <c r="B17" s="219"/>
      <c r="C17" s="220"/>
      <c r="D17" s="212"/>
      <c r="E17" s="223"/>
      <c r="F17" s="212"/>
      <c r="G17" s="224"/>
      <c r="H17" s="223"/>
      <c r="I17" s="212"/>
      <c r="J17" s="223"/>
      <c r="K17" s="212"/>
      <c r="L17" s="213"/>
    </row>
    <row r="18" spans="2:12">
      <c r="I18" s="28"/>
    </row>
  </sheetData>
  <mergeCells count="11">
    <mergeCell ref="K17:L17"/>
    <mergeCell ref="B2:L2"/>
    <mergeCell ref="C4:D4"/>
    <mergeCell ref="B16:C17"/>
    <mergeCell ref="D16:E16"/>
    <mergeCell ref="F16:H16"/>
    <mergeCell ref="I16:J16"/>
    <mergeCell ref="K16:L16"/>
    <mergeCell ref="D17:E17"/>
    <mergeCell ref="F17:H17"/>
    <mergeCell ref="I17:J17"/>
  </mergeCells>
  <phoneticPr fontId="4" type="noConversion"/>
  <printOptions headings="1"/>
  <pageMargins left="0.75" right="0.75" top="1" bottom="1" header="0.5" footer="0.5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B1:P20"/>
  <sheetViews>
    <sheetView workbookViewId="0">
      <pane ySplit="6" topLeftCell="A7" activePane="bottomLeft" state="frozen"/>
      <selection activeCell="H7" sqref="H7"/>
      <selection pane="bottomLeft" activeCell="N7" sqref="N7"/>
    </sheetView>
  </sheetViews>
  <sheetFormatPr defaultRowHeight="16.5" outlineLevelCol="1"/>
  <cols>
    <col min="1" max="1" width="1.625" customWidth="1"/>
    <col min="2" max="2" width="7.875" customWidth="1"/>
    <col min="3" max="3" width="8" customWidth="1"/>
    <col min="4" max="4" width="5" customWidth="1"/>
    <col min="5" max="5" width="11.875" customWidth="1"/>
    <col min="6" max="6" width="6.25" customWidth="1"/>
    <col min="7" max="7" width="5.25" customWidth="1"/>
    <col min="8" max="8" width="5.5" customWidth="1"/>
    <col min="9" max="9" width="6.75" customWidth="1"/>
    <col min="10" max="12" width="6.875" customWidth="1" outlineLevel="1"/>
    <col min="13" max="13" width="8.375" customWidth="1" outlineLevel="1"/>
    <col min="14" max="14" width="8.125" customWidth="1"/>
    <col min="15" max="15" width="15" customWidth="1"/>
  </cols>
  <sheetData>
    <row r="1" spans="2:16" ht="9" customHeight="1"/>
    <row r="2" spans="2:16" ht="21" customHeight="1">
      <c r="B2" s="225" t="s">
        <v>100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</row>
    <row r="3" spans="2:16" ht="9" customHeight="1" thickBot="1"/>
    <row r="4" spans="2:16" ht="17.25" thickBot="1">
      <c r="B4" s="226" t="s">
        <v>99</v>
      </c>
      <c r="C4" s="227"/>
      <c r="D4" s="228">
        <v>39600</v>
      </c>
      <c r="E4" s="229"/>
    </row>
    <row r="5" spans="2:16" ht="12" customHeight="1">
      <c r="B5" s="38"/>
      <c r="C5" s="38"/>
      <c r="D5" s="37"/>
      <c r="E5" s="37"/>
    </row>
    <row r="6" spans="2:16" ht="35.25" customHeight="1">
      <c r="B6" s="36" t="s">
        <v>98</v>
      </c>
      <c r="C6" s="36" t="s">
        <v>97</v>
      </c>
      <c r="D6" s="36" t="s">
        <v>96</v>
      </c>
      <c r="E6" s="36" t="s">
        <v>95</v>
      </c>
      <c r="F6" s="36" t="s">
        <v>94</v>
      </c>
      <c r="G6" s="34" t="s">
        <v>93</v>
      </c>
      <c r="H6" s="33" t="s">
        <v>92</v>
      </c>
      <c r="I6" s="34" t="s">
        <v>91</v>
      </c>
      <c r="J6" s="35" t="s">
        <v>90</v>
      </c>
      <c r="K6" s="36" t="s">
        <v>89</v>
      </c>
      <c r="L6" s="35" t="s">
        <v>88</v>
      </c>
      <c r="M6" s="35" t="s">
        <v>87</v>
      </c>
      <c r="N6" s="34" t="s">
        <v>86</v>
      </c>
      <c r="O6" s="34" t="s">
        <v>85</v>
      </c>
      <c r="P6" s="33" t="s">
        <v>84</v>
      </c>
    </row>
    <row r="7" spans="2:16" ht="20.100000000000001" customHeight="1">
      <c r="B7" s="30" t="s">
        <v>83</v>
      </c>
      <c r="C7" s="30" t="s">
        <v>82</v>
      </c>
      <c r="D7" s="30" t="s">
        <v>61</v>
      </c>
      <c r="E7" s="32">
        <v>38139</v>
      </c>
      <c r="F7" s="30" t="s">
        <v>104</v>
      </c>
      <c r="G7" s="31">
        <f t="shared" ref="G7:G15" si="0">IF(F7="사원",4,3)</f>
        <v>3</v>
      </c>
      <c r="H7" s="30">
        <f t="shared" ref="H7:H15" si="1">YEAR($D$4)-YEAR(E7)</f>
        <v>4</v>
      </c>
      <c r="I7" s="31">
        <f t="shared" ref="I7:I15" si="2">IF(OR(F7="대리",F7="사원"),23,25)</f>
        <v>23</v>
      </c>
      <c r="J7" s="30">
        <v>8</v>
      </c>
      <c r="K7" s="30">
        <v>5</v>
      </c>
      <c r="L7" s="30">
        <v>6</v>
      </c>
      <c r="M7" s="30">
        <v>5</v>
      </c>
      <c r="N7" s="30">
        <f t="shared" ref="N7:N15" si="3">SUM(J7:M7)</f>
        <v>24</v>
      </c>
      <c r="O7" s="30" t="str">
        <f t="shared" ref="O7:O15" si="4">IF(H7&lt;G7,"체류년수부족",IF(N7&gt;=I7,"대상자","포인트부족"))</f>
        <v>대상자</v>
      </c>
      <c r="P7" s="30" t="str">
        <f t="shared" ref="P7:P15" si="5">IF(OR(J7&lt;5,K7&lt;5,L7&lt;5,M7&lt;5),"과락","")</f>
        <v/>
      </c>
    </row>
    <row r="8" spans="2:16" ht="20.100000000000001" customHeight="1">
      <c r="B8" s="30" t="s">
        <v>80</v>
      </c>
      <c r="C8" s="30" t="s">
        <v>79</v>
      </c>
      <c r="D8" s="30" t="s">
        <v>65</v>
      </c>
      <c r="E8" s="32">
        <v>38718</v>
      </c>
      <c r="F8" s="30" t="s">
        <v>77</v>
      </c>
      <c r="G8" s="31">
        <f t="shared" si="0"/>
        <v>4</v>
      </c>
      <c r="H8" s="30">
        <f t="shared" si="1"/>
        <v>2</v>
      </c>
      <c r="I8" s="31">
        <f t="shared" si="2"/>
        <v>23</v>
      </c>
      <c r="J8" s="30">
        <v>6</v>
      </c>
      <c r="K8" s="30">
        <v>7</v>
      </c>
      <c r="L8" s="30">
        <v>7</v>
      </c>
      <c r="M8" s="30">
        <v>5</v>
      </c>
      <c r="N8" s="30">
        <f t="shared" si="3"/>
        <v>25</v>
      </c>
      <c r="O8" s="30" t="str">
        <f t="shared" si="4"/>
        <v>체류년수부족</v>
      </c>
      <c r="P8" s="30" t="str">
        <f t="shared" si="5"/>
        <v/>
      </c>
    </row>
    <row r="9" spans="2:16" ht="20.100000000000001" customHeight="1">
      <c r="B9" s="30" t="s">
        <v>76</v>
      </c>
      <c r="C9" s="30" t="s">
        <v>75</v>
      </c>
      <c r="D9" s="30" t="s">
        <v>61</v>
      </c>
      <c r="E9" s="32">
        <v>37288</v>
      </c>
      <c r="F9" s="30" t="s">
        <v>77</v>
      </c>
      <c r="G9" s="31">
        <f t="shared" si="0"/>
        <v>4</v>
      </c>
      <c r="H9" s="30">
        <f t="shared" si="1"/>
        <v>6</v>
      </c>
      <c r="I9" s="31">
        <f t="shared" si="2"/>
        <v>23</v>
      </c>
      <c r="J9" s="30">
        <v>6</v>
      </c>
      <c r="K9" s="30">
        <v>4</v>
      </c>
      <c r="L9" s="30">
        <v>5</v>
      </c>
      <c r="M9" s="30">
        <v>3</v>
      </c>
      <c r="N9" s="30">
        <f t="shared" si="3"/>
        <v>18</v>
      </c>
      <c r="O9" s="30" t="str">
        <f t="shared" si="4"/>
        <v>포인트부족</v>
      </c>
      <c r="P9" s="30" t="str">
        <f t="shared" si="5"/>
        <v>과락</v>
      </c>
    </row>
    <row r="10" spans="2:16" ht="20.100000000000001" customHeight="1">
      <c r="B10" s="30" t="s">
        <v>73</v>
      </c>
      <c r="C10" s="30" t="s">
        <v>72</v>
      </c>
      <c r="D10" s="30" t="s">
        <v>71</v>
      </c>
      <c r="E10" s="32">
        <v>36678</v>
      </c>
      <c r="F10" s="30" t="s">
        <v>60</v>
      </c>
      <c r="G10" s="31">
        <f t="shared" si="0"/>
        <v>3</v>
      </c>
      <c r="H10" s="30">
        <f t="shared" si="1"/>
        <v>8</v>
      </c>
      <c r="I10" s="31">
        <f t="shared" si="2"/>
        <v>25</v>
      </c>
      <c r="J10" s="30">
        <v>7</v>
      </c>
      <c r="K10" s="30">
        <v>6</v>
      </c>
      <c r="L10" s="30">
        <v>6</v>
      </c>
      <c r="M10" s="30">
        <v>5</v>
      </c>
      <c r="N10" s="30">
        <f t="shared" si="3"/>
        <v>24</v>
      </c>
      <c r="O10" s="30" t="str">
        <f t="shared" si="4"/>
        <v>포인트부족</v>
      </c>
      <c r="P10" s="30" t="str">
        <f t="shared" si="5"/>
        <v/>
      </c>
    </row>
    <row r="11" spans="2:16" ht="20.100000000000001" customHeight="1">
      <c r="B11" s="30" t="s">
        <v>70</v>
      </c>
      <c r="C11" s="30" t="s">
        <v>69</v>
      </c>
      <c r="D11" s="30" t="s">
        <v>61</v>
      </c>
      <c r="E11" s="32">
        <v>37987</v>
      </c>
      <c r="F11" s="30" t="s">
        <v>68</v>
      </c>
      <c r="G11" s="31">
        <f t="shared" si="0"/>
        <v>3</v>
      </c>
      <c r="H11" s="30">
        <f t="shared" si="1"/>
        <v>4</v>
      </c>
      <c r="I11" s="31">
        <f t="shared" si="2"/>
        <v>23</v>
      </c>
      <c r="J11" s="30">
        <v>6</v>
      </c>
      <c r="K11" s="30">
        <v>7</v>
      </c>
      <c r="L11" s="30">
        <v>8</v>
      </c>
      <c r="M11" s="30">
        <v>3</v>
      </c>
      <c r="N11" s="30">
        <f t="shared" si="3"/>
        <v>24</v>
      </c>
      <c r="O11" s="30" t="str">
        <f t="shared" si="4"/>
        <v>대상자</v>
      </c>
      <c r="P11" s="30" t="str">
        <f t="shared" si="5"/>
        <v>과락</v>
      </c>
    </row>
    <row r="12" spans="2:16" ht="20.100000000000001" customHeight="1">
      <c r="B12" s="30" t="s">
        <v>67</v>
      </c>
      <c r="C12" s="30" t="s">
        <v>66</v>
      </c>
      <c r="D12" s="30" t="s">
        <v>65</v>
      </c>
      <c r="E12" s="32">
        <v>38447</v>
      </c>
      <c r="F12" s="30" t="s">
        <v>64</v>
      </c>
      <c r="G12" s="31">
        <f t="shared" si="0"/>
        <v>3</v>
      </c>
      <c r="H12" s="30">
        <f t="shared" si="1"/>
        <v>3</v>
      </c>
      <c r="I12" s="31">
        <f t="shared" si="2"/>
        <v>25</v>
      </c>
      <c r="J12" s="30">
        <v>5</v>
      </c>
      <c r="K12" s="30">
        <v>7</v>
      </c>
      <c r="L12" s="30">
        <v>5</v>
      </c>
      <c r="M12" s="30">
        <v>5</v>
      </c>
      <c r="N12" s="30">
        <f t="shared" si="3"/>
        <v>22</v>
      </c>
      <c r="O12" s="30" t="str">
        <f t="shared" si="4"/>
        <v>포인트부족</v>
      </c>
      <c r="P12" s="30" t="str">
        <f t="shared" si="5"/>
        <v/>
      </c>
    </row>
    <row r="13" spans="2:16" ht="20.100000000000001" customHeight="1">
      <c r="B13" s="30" t="s">
        <v>63</v>
      </c>
      <c r="C13" s="30" t="s">
        <v>62</v>
      </c>
      <c r="D13" s="30" t="s">
        <v>61</v>
      </c>
      <c r="E13" s="32">
        <v>37716</v>
      </c>
      <c r="F13" s="30" t="s">
        <v>60</v>
      </c>
      <c r="G13" s="31">
        <f t="shared" si="0"/>
        <v>3</v>
      </c>
      <c r="H13" s="30">
        <f t="shared" si="1"/>
        <v>5</v>
      </c>
      <c r="I13" s="31">
        <f t="shared" si="2"/>
        <v>25</v>
      </c>
      <c r="J13" s="30">
        <v>6</v>
      </c>
      <c r="K13" s="30">
        <v>8</v>
      </c>
      <c r="L13" s="30">
        <v>7</v>
      </c>
      <c r="M13" s="30">
        <v>3</v>
      </c>
      <c r="N13" s="30">
        <f t="shared" si="3"/>
        <v>24</v>
      </c>
      <c r="O13" s="30" t="str">
        <f t="shared" si="4"/>
        <v>포인트부족</v>
      </c>
      <c r="P13" s="30" t="str">
        <f t="shared" si="5"/>
        <v>과락</v>
      </c>
    </row>
    <row r="14" spans="2:16" ht="20.100000000000001" customHeight="1">
      <c r="B14" s="30" t="s">
        <v>59</v>
      </c>
      <c r="C14" s="30" t="s">
        <v>58</v>
      </c>
      <c r="D14" s="30" t="s">
        <v>65</v>
      </c>
      <c r="E14" s="32">
        <v>39083</v>
      </c>
      <c r="F14" s="30" t="s">
        <v>105</v>
      </c>
      <c r="G14" s="31">
        <f t="shared" si="0"/>
        <v>4</v>
      </c>
      <c r="H14" s="30">
        <f t="shared" si="1"/>
        <v>1</v>
      </c>
      <c r="I14" s="31">
        <f t="shared" si="2"/>
        <v>23</v>
      </c>
      <c r="J14" s="30">
        <v>7</v>
      </c>
      <c r="K14" s="30">
        <v>7</v>
      </c>
      <c r="L14" s="30">
        <v>8</v>
      </c>
      <c r="M14" s="30">
        <v>5</v>
      </c>
      <c r="N14" s="30">
        <f t="shared" si="3"/>
        <v>27</v>
      </c>
      <c r="O14" s="30" t="str">
        <f t="shared" si="4"/>
        <v>체류년수부족</v>
      </c>
      <c r="P14" s="30" t="str">
        <f t="shared" si="5"/>
        <v/>
      </c>
    </row>
    <row r="15" spans="2:16" ht="20.100000000000001" customHeight="1">
      <c r="B15" s="30" t="s">
        <v>70</v>
      </c>
      <c r="C15" s="30" t="s">
        <v>57</v>
      </c>
      <c r="D15" s="30" t="s">
        <v>61</v>
      </c>
      <c r="E15" s="32">
        <v>38139</v>
      </c>
      <c r="F15" s="30" t="s">
        <v>64</v>
      </c>
      <c r="G15" s="31">
        <f t="shared" si="0"/>
        <v>3</v>
      </c>
      <c r="H15" s="30">
        <f t="shared" si="1"/>
        <v>4</v>
      </c>
      <c r="I15" s="31">
        <f t="shared" si="2"/>
        <v>25</v>
      </c>
      <c r="J15" s="30">
        <v>6</v>
      </c>
      <c r="K15" s="30">
        <v>6</v>
      </c>
      <c r="L15" s="30">
        <v>8</v>
      </c>
      <c r="M15" s="30">
        <v>5</v>
      </c>
      <c r="N15" s="30">
        <f t="shared" si="3"/>
        <v>25</v>
      </c>
      <c r="O15" s="30" t="str">
        <f t="shared" si="4"/>
        <v>대상자</v>
      </c>
      <c r="P15" s="30" t="str">
        <f t="shared" si="5"/>
        <v/>
      </c>
    </row>
    <row r="18" spans="12:13">
      <c r="M18" s="29"/>
    </row>
    <row r="20" spans="12:13">
      <c r="L20" s="29"/>
    </row>
  </sheetData>
  <mergeCells count="3">
    <mergeCell ref="B2:P2"/>
    <mergeCell ref="B4:C4"/>
    <mergeCell ref="D4:E4"/>
  </mergeCells>
  <phoneticPr fontId="4" type="noConversion"/>
  <dataValidations count="4">
    <dataValidation type="list" allowBlank="1" showInputMessage="1" showErrorMessage="1" sqref="D7:D15">
      <formula1>"男,女"</formula1>
    </dataValidation>
    <dataValidation type="textLength" operator="equal" allowBlank="1" showInputMessage="1" showErrorMessage="1" sqref="B7:B15">
      <formula1>6</formula1>
    </dataValidation>
    <dataValidation type="list" allowBlank="1" showInputMessage="1" showErrorMessage="1" sqref="F7:F15">
      <formula1>직위</formula1>
    </dataValidation>
    <dataValidation type="whole" allowBlank="1" showInputMessage="1" showErrorMessage="1" sqref="J7:M15">
      <formula1>0</formula1>
      <formula2>10</formula2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P20"/>
  <sheetViews>
    <sheetView workbookViewId="0">
      <pane ySplit="6" topLeftCell="A7" activePane="bottomLeft" state="frozen"/>
      <selection activeCell="C24" sqref="C24"/>
      <selection pane="bottomLeft" activeCell="R8" sqref="R8"/>
    </sheetView>
  </sheetViews>
  <sheetFormatPr defaultRowHeight="16.5"/>
  <cols>
    <col min="1" max="1" width="1.625" customWidth="1"/>
    <col min="2" max="2" width="7.875" customWidth="1"/>
    <col min="3" max="3" width="8" customWidth="1"/>
    <col min="4" max="4" width="5" customWidth="1"/>
    <col min="5" max="5" width="11.875" customWidth="1"/>
    <col min="6" max="6" width="6.25" customWidth="1"/>
    <col min="7" max="7" width="5.25" customWidth="1"/>
    <col min="8" max="8" width="5.5" customWidth="1"/>
    <col min="9" max="9" width="6.75" customWidth="1"/>
    <col min="10" max="12" width="6.875" customWidth="1"/>
    <col min="13" max="13" width="8.375" customWidth="1"/>
    <col min="14" max="14" width="8.125" customWidth="1"/>
    <col min="15" max="15" width="15" customWidth="1"/>
  </cols>
  <sheetData>
    <row r="1" spans="2:16" ht="9" customHeight="1"/>
    <row r="2" spans="2:16" ht="21" customHeight="1">
      <c r="B2" s="225" t="s">
        <v>100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</row>
    <row r="3" spans="2:16" ht="9" customHeight="1" thickBot="1"/>
    <row r="4" spans="2:16" ht="17.25" thickBot="1">
      <c r="B4" s="226" t="s">
        <v>99</v>
      </c>
      <c r="C4" s="227"/>
      <c r="D4" s="228">
        <v>39600</v>
      </c>
      <c r="E4" s="229"/>
    </row>
    <row r="5" spans="2:16" ht="12" customHeight="1">
      <c r="B5" s="38"/>
      <c r="C5" s="38"/>
      <c r="D5" s="37"/>
      <c r="E5" s="37"/>
    </row>
    <row r="6" spans="2:16" ht="35.25" customHeight="1">
      <c r="B6" s="36" t="s">
        <v>98</v>
      </c>
      <c r="C6" s="36" t="s">
        <v>97</v>
      </c>
      <c r="D6" s="36" t="s">
        <v>96</v>
      </c>
      <c r="E6" s="36" t="s">
        <v>95</v>
      </c>
      <c r="F6" s="36" t="s">
        <v>94</v>
      </c>
      <c r="G6" s="34" t="s">
        <v>93</v>
      </c>
      <c r="H6" s="33" t="s">
        <v>92</v>
      </c>
      <c r="I6" s="34" t="s">
        <v>91</v>
      </c>
      <c r="J6" s="35" t="s">
        <v>90</v>
      </c>
      <c r="K6" s="36" t="s">
        <v>89</v>
      </c>
      <c r="L6" s="35" t="s">
        <v>88</v>
      </c>
      <c r="M6" s="35" t="s">
        <v>87</v>
      </c>
      <c r="N6" s="34" t="s">
        <v>86</v>
      </c>
      <c r="O6" s="34" t="s">
        <v>85</v>
      </c>
      <c r="P6" s="33" t="s">
        <v>84</v>
      </c>
    </row>
    <row r="7" spans="2:16" ht="20.100000000000001" customHeight="1">
      <c r="B7" s="30" t="s">
        <v>83</v>
      </c>
      <c r="C7" s="30" t="s">
        <v>82</v>
      </c>
      <c r="D7" s="30" t="s">
        <v>61</v>
      </c>
      <c r="E7" s="32">
        <v>38139</v>
      </c>
      <c r="F7" s="30" t="s">
        <v>81</v>
      </c>
      <c r="G7" s="31"/>
      <c r="H7" s="30"/>
      <c r="I7" s="31"/>
      <c r="J7" s="30">
        <v>8</v>
      </c>
      <c r="K7" s="30">
        <v>5</v>
      </c>
      <c r="L7" s="30">
        <v>6</v>
      </c>
      <c r="M7" s="30">
        <v>5</v>
      </c>
      <c r="N7" s="30"/>
      <c r="O7" s="30"/>
      <c r="P7" s="30"/>
    </row>
    <row r="8" spans="2:16" ht="20.100000000000001" customHeight="1">
      <c r="B8" s="30" t="s">
        <v>80</v>
      </c>
      <c r="C8" s="30" t="s">
        <v>79</v>
      </c>
      <c r="D8" s="30" t="s">
        <v>78</v>
      </c>
      <c r="E8" s="32">
        <v>38718</v>
      </c>
      <c r="F8" s="30" t="s">
        <v>77</v>
      </c>
      <c r="G8" s="31"/>
      <c r="H8" s="30"/>
      <c r="I8" s="31"/>
      <c r="J8" s="30">
        <v>6</v>
      </c>
      <c r="K8" s="30">
        <v>7</v>
      </c>
      <c r="L8" s="30">
        <v>7</v>
      </c>
      <c r="M8" s="30">
        <v>5</v>
      </c>
      <c r="N8" s="30"/>
      <c r="O8" s="30"/>
      <c r="P8" s="30"/>
    </row>
    <row r="9" spans="2:16" ht="20.100000000000001" customHeight="1">
      <c r="B9" s="30" t="s">
        <v>76</v>
      </c>
      <c r="C9" s="30" t="s">
        <v>75</v>
      </c>
      <c r="D9" s="30" t="s">
        <v>61</v>
      </c>
      <c r="E9" s="32">
        <v>37288</v>
      </c>
      <c r="F9" s="30" t="s">
        <v>74</v>
      </c>
      <c r="G9" s="31"/>
      <c r="H9" s="30"/>
      <c r="I9" s="31"/>
      <c r="J9" s="30">
        <v>6</v>
      </c>
      <c r="K9" s="30">
        <v>4</v>
      </c>
      <c r="L9" s="30">
        <v>5</v>
      </c>
      <c r="M9" s="30">
        <v>3</v>
      </c>
      <c r="N9" s="30"/>
      <c r="O9" s="30"/>
      <c r="P9" s="30"/>
    </row>
    <row r="10" spans="2:16" ht="20.100000000000001" customHeight="1">
      <c r="B10" s="30" t="s">
        <v>73</v>
      </c>
      <c r="C10" s="30" t="s">
        <v>72</v>
      </c>
      <c r="D10" s="30" t="s">
        <v>71</v>
      </c>
      <c r="E10" s="32">
        <v>36678</v>
      </c>
      <c r="F10" s="30" t="s">
        <v>60</v>
      </c>
      <c r="G10" s="31"/>
      <c r="H10" s="30"/>
      <c r="I10" s="31"/>
      <c r="J10" s="30">
        <v>7</v>
      </c>
      <c r="K10" s="30">
        <v>6</v>
      </c>
      <c r="L10" s="30">
        <v>6</v>
      </c>
      <c r="M10" s="30">
        <v>5</v>
      </c>
      <c r="N10" s="30"/>
      <c r="O10" s="30"/>
      <c r="P10" s="30"/>
    </row>
    <row r="11" spans="2:16" ht="20.100000000000001" customHeight="1">
      <c r="B11" s="30" t="s">
        <v>70</v>
      </c>
      <c r="C11" s="30" t="s">
        <v>69</v>
      </c>
      <c r="D11" s="30" t="s">
        <v>61</v>
      </c>
      <c r="E11" s="32">
        <v>37987</v>
      </c>
      <c r="F11" s="30" t="s">
        <v>68</v>
      </c>
      <c r="G11" s="31"/>
      <c r="H11" s="30"/>
      <c r="I11" s="31"/>
      <c r="J11" s="30">
        <v>6</v>
      </c>
      <c r="K11" s="30">
        <v>7</v>
      </c>
      <c r="L11" s="30">
        <v>8</v>
      </c>
      <c r="M11" s="30">
        <v>3</v>
      </c>
      <c r="N11" s="30"/>
      <c r="O11" s="30"/>
      <c r="P11" s="30"/>
    </row>
    <row r="12" spans="2:16" ht="20.100000000000001" customHeight="1">
      <c r="B12" s="30" t="s">
        <v>67</v>
      </c>
      <c r="C12" s="30" t="s">
        <v>66</v>
      </c>
      <c r="D12" s="30" t="s">
        <v>65</v>
      </c>
      <c r="E12" s="32">
        <v>38447</v>
      </c>
      <c r="F12" s="30" t="s">
        <v>64</v>
      </c>
      <c r="G12" s="31"/>
      <c r="H12" s="30"/>
      <c r="I12" s="31"/>
      <c r="J12" s="30">
        <v>5</v>
      </c>
      <c r="K12" s="30">
        <v>7</v>
      </c>
      <c r="L12" s="30">
        <v>5</v>
      </c>
      <c r="M12" s="30">
        <v>5</v>
      </c>
      <c r="N12" s="30"/>
      <c r="O12" s="30"/>
      <c r="P12" s="30"/>
    </row>
    <row r="13" spans="2:16" ht="20.100000000000001" customHeight="1">
      <c r="B13" s="30" t="s">
        <v>63</v>
      </c>
      <c r="C13" s="30" t="s">
        <v>62</v>
      </c>
      <c r="D13" s="30" t="s">
        <v>61</v>
      </c>
      <c r="E13" s="32">
        <v>37716</v>
      </c>
      <c r="F13" s="30" t="s">
        <v>60</v>
      </c>
      <c r="G13" s="31"/>
      <c r="H13" s="30"/>
      <c r="I13" s="31"/>
      <c r="J13" s="30">
        <v>6</v>
      </c>
      <c r="K13" s="30">
        <v>8</v>
      </c>
      <c r="L13" s="30">
        <v>7</v>
      </c>
      <c r="M13" s="30">
        <v>3</v>
      </c>
      <c r="N13" s="30"/>
      <c r="O13" s="30"/>
      <c r="P13" s="30"/>
    </row>
    <row r="14" spans="2:16" ht="20.100000000000001" customHeight="1">
      <c r="B14" s="30" t="s">
        <v>59</v>
      </c>
      <c r="C14" s="30" t="s">
        <v>58</v>
      </c>
      <c r="D14" s="30"/>
      <c r="E14" s="32">
        <v>39083</v>
      </c>
      <c r="F14" s="30"/>
      <c r="G14" s="31"/>
      <c r="H14" s="30"/>
      <c r="I14" s="31"/>
      <c r="J14" s="30">
        <v>7</v>
      </c>
      <c r="K14" s="30">
        <v>7</v>
      </c>
      <c r="L14" s="30">
        <v>8</v>
      </c>
      <c r="M14" s="30">
        <v>5</v>
      </c>
      <c r="N14" s="30"/>
      <c r="O14" s="30"/>
      <c r="P14" s="30"/>
    </row>
    <row r="15" spans="2:16" ht="20.100000000000001" customHeight="1">
      <c r="B15" s="30"/>
      <c r="C15" s="30" t="s">
        <v>57</v>
      </c>
      <c r="D15" s="30"/>
      <c r="E15" s="32">
        <v>38139</v>
      </c>
      <c r="F15" s="30"/>
      <c r="G15" s="31"/>
      <c r="H15" s="30"/>
      <c r="I15" s="31"/>
      <c r="J15" s="30">
        <v>6</v>
      </c>
      <c r="K15" s="30">
        <v>6</v>
      </c>
      <c r="L15" s="30">
        <v>8</v>
      </c>
      <c r="M15" s="30">
        <v>5</v>
      </c>
      <c r="N15" s="30"/>
      <c r="O15" s="30"/>
      <c r="P15" s="30"/>
    </row>
    <row r="18" spans="12:13">
      <c r="M18" s="29"/>
    </row>
    <row r="20" spans="12:13">
      <c r="L20" s="29"/>
    </row>
  </sheetData>
  <mergeCells count="3">
    <mergeCell ref="D4:E4"/>
    <mergeCell ref="B4:C4"/>
    <mergeCell ref="B2:P2"/>
  </mergeCells>
  <phoneticPr fontId="4" type="noConversion"/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C24" sqref="C24"/>
    </sheetView>
  </sheetViews>
  <sheetFormatPr defaultRowHeight="16.5"/>
  <sheetData>
    <row r="2" spans="2:3">
      <c r="B2" s="41" t="s">
        <v>94</v>
      </c>
    </row>
    <row r="3" spans="2:3">
      <c r="B3" s="38" t="s">
        <v>77</v>
      </c>
    </row>
    <row r="4" spans="2:3">
      <c r="B4" s="38" t="s">
        <v>104</v>
      </c>
    </row>
    <row r="5" spans="2:3">
      <c r="B5" s="38" t="s">
        <v>103</v>
      </c>
    </row>
    <row r="6" spans="2:3">
      <c r="B6" s="38" t="s">
        <v>102</v>
      </c>
    </row>
    <row r="7" spans="2:3">
      <c r="B7" s="38" t="s">
        <v>18</v>
      </c>
    </row>
    <row r="8" spans="2:3" ht="17.25" thickBot="1">
      <c r="B8" s="40" t="s">
        <v>101</v>
      </c>
    </row>
    <row r="9" spans="2:3">
      <c r="C9" s="39"/>
    </row>
  </sheetData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J21"/>
  <sheetViews>
    <sheetView showGridLines="0" workbookViewId="0">
      <selection activeCell="J32" sqref="J32"/>
    </sheetView>
  </sheetViews>
  <sheetFormatPr defaultRowHeight="16.5"/>
  <cols>
    <col min="1" max="1" width="1.625" customWidth="1"/>
    <col min="2" max="3" width="12.875" customWidth="1"/>
    <col min="4" max="4" width="10" style="2" customWidth="1"/>
    <col min="5" max="5" width="11" style="2" customWidth="1"/>
    <col min="6" max="6" width="10.625" style="2" customWidth="1"/>
    <col min="7" max="7" width="9.75" style="42" customWidth="1"/>
    <col min="8" max="8" width="23.875" style="2" customWidth="1"/>
    <col min="9" max="9" width="9.75" customWidth="1"/>
    <col min="10" max="10" width="11.25" customWidth="1"/>
  </cols>
  <sheetData>
    <row r="1" spans="2:10" ht="9.9499999999999993" customHeight="1"/>
    <row r="2" spans="2:10" ht="21.95" customHeight="1">
      <c r="B2" s="230" t="s">
        <v>106</v>
      </c>
      <c r="C2" s="230"/>
      <c r="D2" s="230"/>
      <c r="E2" s="230"/>
      <c r="F2" s="230"/>
      <c r="G2" s="230"/>
      <c r="H2" s="230"/>
      <c r="I2" s="230"/>
      <c r="J2" s="230"/>
    </row>
    <row r="3" spans="2:10" ht="9.9499999999999993" customHeight="1">
      <c r="B3" s="43"/>
      <c r="C3" s="43"/>
      <c r="D3" s="43"/>
      <c r="E3" s="43"/>
      <c r="F3" s="43"/>
      <c r="G3" s="43"/>
      <c r="H3" s="43"/>
    </row>
    <row r="4" spans="2:10" ht="20.100000000000001" customHeight="1">
      <c r="B4" s="231" t="s">
        <v>107</v>
      </c>
      <c r="C4" s="231"/>
      <c r="D4" s="44">
        <v>300</v>
      </c>
      <c r="E4"/>
      <c r="F4"/>
      <c r="G4"/>
      <c r="H4"/>
    </row>
    <row r="5" spans="2:10" ht="15" customHeight="1"/>
    <row r="6" spans="2:10" ht="18" customHeight="1">
      <c r="B6" s="45" t="s">
        <v>108</v>
      </c>
      <c r="C6" s="46" t="s">
        <v>109</v>
      </c>
      <c r="D6" s="47" t="s">
        <v>110</v>
      </c>
      <c r="E6" s="47" t="s">
        <v>111</v>
      </c>
      <c r="F6" s="47" t="s">
        <v>112</v>
      </c>
      <c r="G6" s="47" t="s">
        <v>113</v>
      </c>
      <c r="H6" s="48" t="s">
        <v>114</v>
      </c>
      <c r="I6" s="49" t="s">
        <v>115</v>
      </c>
      <c r="J6" s="49" t="s">
        <v>116</v>
      </c>
    </row>
    <row r="7" spans="2:10" ht="18" customHeight="1">
      <c r="B7" s="50" t="s">
        <v>117</v>
      </c>
      <c r="C7" s="51" t="s">
        <v>118</v>
      </c>
      <c r="D7" s="52">
        <v>3</v>
      </c>
      <c r="E7" s="61">
        <v>12</v>
      </c>
      <c r="F7" s="51">
        <v>5271</v>
      </c>
      <c r="G7" s="51">
        <v>672</v>
      </c>
      <c r="H7" s="54">
        <f t="shared" ref="H7:H21" si="0">F7*G7</f>
        <v>3542112</v>
      </c>
      <c r="I7" s="51">
        <v>657</v>
      </c>
      <c r="J7" s="55">
        <f t="shared" ref="J7:J21" si="1">G7/I7-1</f>
        <v>2.2831050228310446E-2</v>
      </c>
    </row>
    <row r="8" spans="2:10" ht="18" customHeight="1">
      <c r="B8" s="50" t="s">
        <v>119</v>
      </c>
      <c r="C8" s="51" t="s">
        <v>120</v>
      </c>
      <c r="D8" s="52">
        <v>7</v>
      </c>
      <c r="E8" s="61">
        <v>24</v>
      </c>
      <c r="F8" s="51">
        <v>5078</v>
      </c>
      <c r="G8" s="51">
        <v>456</v>
      </c>
      <c r="H8" s="54">
        <f t="shared" si="0"/>
        <v>2315568</v>
      </c>
      <c r="I8" s="51">
        <v>401</v>
      </c>
      <c r="J8" s="55">
        <f t="shared" si="1"/>
        <v>0.13715710723192021</v>
      </c>
    </row>
    <row r="9" spans="2:10" ht="18" customHeight="1">
      <c r="B9" s="50" t="s">
        <v>121</v>
      </c>
      <c r="C9" s="51" t="s">
        <v>118</v>
      </c>
      <c r="D9" s="52">
        <v>1</v>
      </c>
      <c r="E9" s="61">
        <v>24</v>
      </c>
      <c r="F9" s="51">
        <v>3074</v>
      </c>
      <c r="G9" s="51">
        <v>312</v>
      </c>
      <c r="H9" s="54">
        <f t="shared" si="0"/>
        <v>959088</v>
      </c>
      <c r="I9" s="51">
        <v>365</v>
      </c>
      <c r="J9" s="55">
        <f t="shared" si="1"/>
        <v>-0.14520547945205475</v>
      </c>
    </row>
    <row r="10" spans="2:10" ht="18" customHeight="1">
      <c r="B10" s="50" t="s">
        <v>122</v>
      </c>
      <c r="C10" s="51" t="s">
        <v>123</v>
      </c>
      <c r="D10" s="52">
        <v>4</v>
      </c>
      <c r="E10" s="61">
        <v>10</v>
      </c>
      <c r="F10" s="51">
        <v>5180</v>
      </c>
      <c r="G10" s="51">
        <v>190</v>
      </c>
      <c r="H10" s="54">
        <f t="shared" si="0"/>
        <v>984200</v>
      </c>
      <c r="I10" s="51">
        <v>190</v>
      </c>
      <c r="J10" s="55">
        <f t="shared" si="1"/>
        <v>0</v>
      </c>
    </row>
    <row r="11" spans="2:10" ht="18" customHeight="1">
      <c r="B11" s="50" t="s">
        <v>124</v>
      </c>
      <c r="C11" s="51" t="s">
        <v>125</v>
      </c>
      <c r="D11" s="52">
        <v>1</v>
      </c>
      <c r="E11" s="61">
        <v>6</v>
      </c>
      <c r="F11" s="51">
        <v>11205</v>
      </c>
      <c r="G11" s="51">
        <v>246</v>
      </c>
      <c r="H11" s="54">
        <f t="shared" si="0"/>
        <v>2756430</v>
      </c>
      <c r="I11" s="51">
        <v>200</v>
      </c>
      <c r="J11" s="55">
        <f t="shared" si="1"/>
        <v>0.22999999999999998</v>
      </c>
    </row>
    <row r="12" spans="2:10" ht="18" customHeight="1">
      <c r="B12" s="50" t="s">
        <v>126</v>
      </c>
      <c r="C12" s="51" t="s">
        <v>120</v>
      </c>
      <c r="D12" s="52">
        <v>7</v>
      </c>
      <c r="E12" s="61">
        <v>24</v>
      </c>
      <c r="F12" s="51">
        <v>5078</v>
      </c>
      <c r="G12" s="51">
        <v>456</v>
      </c>
      <c r="H12" s="54">
        <f t="shared" si="0"/>
        <v>2315568</v>
      </c>
      <c r="I12" s="51">
        <v>400</v>
      </c>
      <c r="J12" s="55">
        <f t="shared" si="1"/>
        <v>0.1399999999999999</v>
      </c>
    </row>
    <row r="13" spans="2:10" ht="18" customHeight="1">
      <c r="B13" s="50" t="s">
        <v>127</v>
      </c>
      <c r="C13" s="51" t="s">
        <v>118</v>
      </c>
      <c r="D13" s="52">
        <v>3</v>
      </c>
      <c r="E13" s="61">
        <v>12</v>
      </c>
      <c r="F13" s="51">
        <v>5271</v>
      </c>
      <c r="G13" s="51">
        <v>996</v>
      </c>
      <c r="H13" s="54">
        <f t="shared" si="0"/>
        <v>5249916</v>
      </c>
      <c r="I13" s="51">
        <v>996</v>
      </c>
      <c r="J13" s="55">
        <f t="shared" si="1"/>
        <v>0</v>
      </c>
    </row>
    <row r="14" spans="2:10" ht="18" customHeight="1">
      <c r="B14" s="50" t="s">
        <v>128</v>
      </c>
      <c r="C14" s="51" t="s">
        <v>129</v>
      </c>
      <c r="D14" s="52">
        <v>1</v>
      </c>
      <c r="E14" s="61">
        <v>12</v>
      </c>
      <c r="F14" s="51">
        <v>8175</v>
      </c>
      <c r="G14" s="51">
        <v>288</v>
      </c>
      <c r="H14" s="54">
        <f t="shared" si="0"/>
        <v>2354400</v>
      </c>
      <c r="I14" s="51">
        <v>300</v>
      </c>
      <c r="J14" s="55">
        <f t="shared" si="1"/>
        <v>-4.0000000000000036E-2</v>
      </c>
    </row>
    <row r="15" spans="2:10" ht="18" customHeight="1">
      <c r="B15" s="50" t="s">
        <v>130</v>
      </c>
      <c r="C15" s="51" t="s">
        <v>120</v>
      </c>
      <c r="D15" s="52">
        <v>9</v>
      </c>
      <c r="E15" s="61">
        <v>24</v>
      </c>
      <c r="F15" s="51">
        <v>5078</v>
      </c>
      <c r="G15" s="51">
        <v>888</v>
      </c>
      <c r="H15" s="54">
        <f t="shared" si="0"/>
        <v>4509264</v>
      </c>
      <c r="I15" s="51">
        <v>1000</v>
      </c>
      <c r="J15" s="55">
        <f t="shared" si="1"/>
        <v>-0.11199999999999999</v>
      </c>
    </row>
    <row r="16" spans="2:10" ht="18" customHeight="1">
      <c r="B16" s="50" t="s">
        <v>131</v>
      </c>
      <c r="C16" s="51" t="s">
        <v>118</v>
      </c>
      <c r="D16" s="52">
        <v>1</v>
      </c>
      <c r="E16" s="61">
        <v>24</v>
      </c>
      <c r="F16" s="51">
        <v>3513</v>
      </c>
      <c r="G16" s="51">
        <v>384</v>
      </c>
      <c r="H16" s="54">
        <f t="shared" si="0"/>
        <v>1348992</v>
      </c>
      <c r="I16" s="51">
        <v>200</v>
      </c>
      <c r="J16" s="55">
        <f t="shared" si="1"/>
        <v>0.91999999999999993</v>
      </c>
    </row>
    <row r="17" spans="2:10" ht="18" customHeight="1">
      <c r="B17" s="50" t="s">
        <v>132</v>
      </c>
      <c r="C17" s="51" t="s">
        <v>118</v>
      </c>
      <c r="D17" s="52">
        <v>1</v>
      </c>
      <c r="E17" s="61">
        <v>24</v>
      </c>
      <c r="F17" s="51">
        <v>3074</v>
      </c>
      <c r="G17" s="51">
        <v>312</v>
      </c>
      <c r="H17" s="54">
        <f t="shared" si="0"/>
        <v>959088</v>
      </c>
      <c r="I17" s="51">
        <v>200</v>
      </c>
      <c r="J17" s="55">
        <f t="shared" si="1"/>
        <v>0.56000000000000005</v>
      </c>
    </row>
    <row r="18" spans="2:10" ht="18" customHeight="1">
      <c r="B18" s="50" t="s">
        <v>133</v>
      </c>
      <c r="C18" s="51" t="s">
        <v>120</v>
      </c>
      <c r="D18" s="52">
        <v>5</v>
      </c>
      <c r="E18" s="61">
        <v>24</v>
      </c>
      <c r="F18" s="51">
        <v>5078</v>
      </c>
      <c r="G18" s="51">
        <v>1056</v>
      </c>
      <c r="H18" s="54">
        <f t="shared" si="0"/>
        <v>5362368</v>
      </c>
      <c r="I18" s="51">
        <v>1100</v>
      </c>
      <c r="J18" s="55">
        <f t="shared" si="1"/>
        <v>-4.0000000000000036E-2</v>
      </c>
    </row>
    <row r="19" spans="2:10" ht="18" customHeight="1">
      <c r="B19" s="50" t="s">
        <v>134</v>
      </c>
      <c r="C19" s="51" t="s">
        <v>135</v>
      </c>
      <c r="D19" s="52">
        <v>2</v>
      </c>
      <c r="E19" s="61">
        <v>6</v>
      </c>
      <c r="F19" s="51">
        <v>11205</v>
      </c>
      <c r="G19" s="51">
        <v>222</v>
      </c>
      <c r="H19" s="54">
        <f t="shared" si="0"/>
        <v>2487510</v>
      </c>
      <c r="I19" s="51">
        <v>200</v>
      </c>
      <c r="J19" s="55">
        <f t="shared" si="1"/>
        <v>0.1100000000000001</v>
      </c>
    </row>
    <row r="20" spans="2:10" ht="18" customHeight="1">
      <c r="B20" s="50" t="s">
        <v>136</v>
      </c>
      <c r="C20" s="51" t="s">
        <v>123</v>
      </c>
      <c r="D20" s="52">
        <v>5</v>
      </c>
      <c r="E20" s="61">
        <v>10</v>
      </c>
      <c r="F20" s="51">
        <v>5340</v>
      </c>
      <c r="G20" s="51">
        <v>180</v>
      </c>
      <c r="H20" s="54">
        <f t="shared" si="0"/>
        <v>961200</v>
      </c>
      <c r="I20" s="51">
        <v>150</v>
      </c>
      <c r="J20" s="55">
        <f t="shared" si="1"/>
        <v>0.19999999999999996</v>
      </c>
    </row>
    <row r="21" spans="2:10" ht="18" customHeight="1">
      <c r="B21" s="50" t="s">
        <v>137</v>
      </c>
      <c r="C21" s="51" t="s">
        <v>123</v>
      </c>
      <c r="D21" s="52">
        <v>10</v>
      </c>
      <c r="E21" s="61">
        <v>10</v>
      </c>
      <c r="F21" s="51">
        <v>3968</v>
      </c>
      <c r="G21" s="51">
        <v>1330</v>
      </c>
      <c r="H21" s="54">
        <f t="shared" si="0"/>
        <v>5277440</v>
      </c>
      <c r="I21" s="51">
        <v>1000</v>
      </c>
      <c r="J21" s="55">
        <f t="shared" si="1"/>
        <v>0.33000000000000007</v>
      </c>
    </row>
  </sheetData>
  <mergeCells count="2">
    <mergeCell ref="B2:J2"/>
    <mergeCell ref="B4:C4"/>
  </mergeCells>
  <phoneticPr fontId="4" type="noConversion"/>
  <conditionalFormatting sqref="H7:H21">
    <cfRule type="dataBar" priority="1">
      <dataBar>
        <cfvo type="min"/>
        <cfvo type="max"/>
        <color rgb="FFD6007B"/>
      </dataBar>
    </cfRule>
  </conditionalFormatting>
  <conditionalFormatting sqref="J7:J21">
    <cfRule type="iconSet" priority="2">
      <iconSet iconSet="3Arrows">
        <cfvo type="percent" val="0"/>
        <cfvo type="num" val="0"/>
        <cfvo type="num" val="0" gte="0"/>
      </iconSet>
    </cfRule>
  </conditionalFormatting>
  <conditionalFormatting sqref="G7:G21">
    <cfRule type="cellIs" dxfId="3" priority="3" operator="lessThan">
      <formula>$D$4</formula>
    </cfRule>
    <cfRule type="top10" dxfId="2" priority="4" rank="3"/>
  </conditionalFormatting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1"/>
  <sheetViews>
    <sheetView showGridLines="0" workbookViewId="0">
      <selection activeCell="I28" sqref="I28"/>
    </sheetView>
  </sheetViews>
  <sheetFormatPr defaultRowHeight="16.5"/>
  <cols>
    <col min="1" max="1" width="1.625" customWidth="1"/>
    <col min="2" max="3" width="12.875" customWidth="1"/>
    <col min="4" max="4" width="10" style="2" customWidth="1"/>
    <col min="5" max="5" width="11" style="2" customWidth="1"/>
    <col min="6" max="6" width="10.625" style="2" customWidth="1"/>
    <col min="7" max="7" width="9.75" style="42" customWidth="1"/>
    <col min="8" max="8" width="23.875" style="2" customWidth="1"/>
    <col min="9" max="9" width="9.75" customWidth="1"/>
    <col min="10" max="10" width="11.25" customWidth="1"/>
  </cols>
  <sheetData>
    <row r="1" spans="2:10" ht="9.9499999999999993" customHeight="1"/>
    <row r="2" spans="2:10" ht="21.95" customHeight="1">
      <c r="B2" s="230" t="s">
        <v>106</v>
      </c>
      <c r="C2" s="230"/>
      <c r="D2" s="230"/>
      <c r="E2" s="230"/>
      <c r="F2" s="230"/>
      <c r="G2" s="230"/>
      <c r="H2" s="230"/>
      <c r="I2" s="230"/>
      <c r="J2" s="230"/>
    </row>
    <row r="3" spans="2:10" ht="9.9499999999999993" customHeight="1">
      <c r="B3" s="43"/>
      <c r="C3" s="43"/>
      <c r="D3" s="43"/>
      <c r="E3" s="43"/>
      <c r="F3" s="43"/>
      <c r="G3" s="43"/>
      <c r="H3" s="43"/>
    </row>
    <row r="4" spans="2:10" ht="20.100000000000001" customHeight="1">
      <c r="B4" s="231" t="s">
        <v>107</v>
      </c>
      <c r="C4" s="231"/>
      <c r="D4" s="44">
        <v>300</v>
      </c>
      <c r="E4"/>
      <c r="F4"/>
      <c r="G4"/>
      <c r="H4"/>
    </row>
    <row r="5" spans="2:10" ht="15" customHeight="1"/>
    <row r="6" spans="2:10" ht="18" customHeight="1">
      <c r="B6" s="45" t="s">
        <v>108</v>
      </c>
      <c r="C6" s="46" t="s">
        <v>109</v>
      </c>
      <c r="D6" s="47" t="s">
        <v>110</v>
      </c>
      <c r="E6" s="47" t="s">
        <v>111</v>
      </c>
      <c r="F6" s="47" t="s">
        <v>112</v>
      </c>
      <c r="G6" s="47" t="s">
        <v>113</v>
      </c>
      <c r="H6" s="48" t="s">
        <v>114</v>
      </c>
      <c r="I6" s="49" t="s">
        <v>115</v>
      </c>
      <c r="J6" s="49" t="s">
        <v>116</v>
      </c>
    </row>
    <row r="7" spans="2:10" ht="18" customHeight="1">
      <c r="B7" s="50" t="s">
        <v>117</v>
      </c>
      <c r="C7" s="51" t="s">
        <v>118</v>
      </c>
      <c r="D7" s="52">
        <v>3</v>
      </c>
      <c r="E7" s="53">
        <v>12</v>
      </c>
      <c r="F7" s="51">
        <v>5271</v>
      </c>
      <c r="G7" s="51">
        <v>672</v>
      </c>
      <c r="H7" s="54">
        <f t="shared" ref="H7:H21" si="0">F7*G7</f>
        <v>3542112</v>
      </c>
      <c r="I7" s="51">
        <v>657</v>
      </c>
      <c r="J7" s="55">
        <f t="shared" ref="J7:J21" si="1">G7/I7-1</f>
        <v>2.2831050228310446E-2</v>
      </c>
    </row>
    <row r="8" spans="2:10" ht="18" customHeight="1">
      <c r="B8" s="50" t="s">
        <v>119</v>
      </c>
      <c r="C8" s="51" t="s">
        <v>120</v>
      </c>
      <c r="D8" s="52">
        <v>7</v>
      </c>
      <c r="E8" s="53">
        <v>24</v>
      </c>
      <c r="F8" s="51">
        <v>5078</v>
      </c>
      <c r="G8" s="51">
        <v>456</v>
      </c>
      <c r="H8" s="54">
        <f t="shared" si="0"/>
        <v>2315568</v>
      </c>
      <c r="I8" s="51">
        <v>401</v>
      </c>
      <c r="J8" s="55">
        <f t="shared" si="1"/>
        <v>0.13715710723192021</v>
      </c>
    </row>
    <row r="9" spans="2:10" ht="18" customHeight="1">
      <c r="B9" s="50" t="s">
        <v>121</v>
      </c>
      <c r="C9" s="51" t="s">
        <v>118</v>
      </c>
      <c r="D9" s="52">
        <v>1</v>
      </c>
      <c r="E9" s="53">
        <v>24</v>
      </c>
      <c r="F9" s="51">
        <v>3074</v>
      </c>
      <c r="G9" s="51">
        <v>312</v>
      </c>
      <c r="H9" s="54">
        <f t="shared" si="0"/>
        <v>959088</v>
      </c>
      <c r="I9" s="51">
        <v>365</v>
      </c>
      <c r="J9" s="55">
        <f t="shared" si="1"/>
        <v>-0.14520547945205475</v>
      </c>
    </row>
    <row r="10" spans="2:10" ht="18" customHeight="1">
      <c r="B10" s="50" t="s">
        <v>122</v>
      </c>
      <c r="C10" s="51" t="s">
        <v>123</v>
      </c>
      <c r="D10" s="52">
        <v>4</v>
      </c>
      <c r="E10" s="53">
        <v>10</v>
      </c>
      <c r="F10" s="51">
        <v>5180</v>
      </c>
      <c r="G10" s="51">
        <v>190</v>
      </c>
      <c r="H10" s="54">
        <f t="shared" si="0"/>
        <v>984200</v>
      </c>
      <c r="I10" s="51">
        <v>190</v>
      </c>
      <c r="J10" s="55">
        <f t="shared" si="1"/>
        <v>0</v>
      </c>
    </row>
    <row r="11" spans="2:10" ht="18" customHeight="1">
      <c r="B11" s="50" t="s">
        <v>124</v>
      </c>
      <c r="C11" s="51" t="s">
        <v>125</v>
      </c>
      <c r="D11" s="52">
        <v>1</v>
      </c>
      <c r="E11" s="53">
        <v>6</v>
      </c>
      <c r="F11" s="51">
        <v>11205</v>
      </c>
      <c r="G11" s="51">
        <v>246</v>
      </c>
      <c r="H11" s="54">
        <f t="shared" si="0"/>
        <v>2756430</v>
      </c>
      <c r="I11" s="51">
        <v>200</v>
      </c>
      <c r="J11" s="55">
        <f t="shared" si="1"/>
        <v>0.22999999999999998</v>
      </c>
    </row>
    <row r="12" spans="2:10" ht="18" customHeight="1">
      <c r="B12" s="50" t="s">
        <v>126</v>
      </c>
      <c r="C12" s="51" t="s">
        <v>120</v>
      </c>
      <c r="D12" s="52">
        <v>7</v>
      </c>
      <c r="E12" s="53">
        <v>24</v>
      </c>
      <c r="F12" s="51">
        <v>5078</v>
      </c>
      <c r="G12" s="51">
        <v>456</v>
      </c>
      <c r="H12" s="54">
        <f t="shared" si="0"/>
        <v>2315568</v>
      </c>
      <c r="I12" s="51">
        <v>400</v>
      </c>
      <c r="J12" s="55">
        <f t="shared" si="1"/>
        <v>0.1399999999999999</v>
      </c>
    </row>
    <row r="13" spans="2:10" ht="18" customHeight="1">
      <c r="B13" s="50" t="s">
        <v>127</v>
      </c>
      <c r="C13" s="51" t="s">
        <v>118</v>
      </c>
      <c r="D13" s="52">
        <v>3</v>
      </c>
      <c r="E13" s="53">
        <v>12</v>
      </c>
      <c r="F13" s="51">
        <v>5271</v>
      </c>
      <c r="G13" s="51">
        <v>996</v>
      </c>
      <c r="H13" s="54">
        <f t="shared" si="0"/>
        <v>5249916</v>
      </c>
      <c r="I13" s="51">
        <v>996</v>
      </c>
      <c r="J13" s="55">
        <f t="shared" si="1"/>
        <v>0</v>
      </c>
    </row>
    <row r="14" spans="2:10" ht="18" customHeight="1">
      <c r="B14" s="50" t="s">
        <v>128</v>
      </c>
      <c r="C14" s="51" t="s">
        <v>129</v>
      </c>
      <c r="D14" s="52">
        <v>1</v>
      </c>
      <c r="E14" s="53">
        <v>12</v>
      </c>
      <c r="F14" s="51">
        <v>8175</v>
      </c>
      <c r="G14" s="51">
        <v>288</v>
      </c>
      <c r="H14" s="54">
        <f t="shared" si="0"/>
        <v>2354400</v>
      </c>
      <c r="I14" s="51">
        <v>300</v>
      </c>
      <c r="J14" s="55">
        <f t="shared" si="1"/>
        <v>-4.0000000000000036E-2</v>
      </c>
    </row>
    <row r="15" spans="2:10" ht="18" customHeight="1">
      <c r="B15" s="50" t="s">
        <v>130</v>
      </c>
      <c r="C15" s="51" t="s">
        <v>120</v>
      </c>
      <c r="D15" s="52">
        <v>9</v>
      </c>
      <c r="E15" s="53">
        <v>24</v>
      </c>
      <c r="F15" s="51">
        <v>5078</v>
      </c>
      <c r="G15" s="51">
        <v>888</v>
      </c>
      <c r="H15" s="54">
        <f t="shared" si="0"/>
        <v>4509264</v>
      </c>
      <c r="I15" s="51">
        <v>1000</v>
      </c>
      <c r="J15" s="55">
        <f t="shared" si="1"/>
        <v>-0.11199999999999999</v>
      </c>
    </row>
    <row r="16" spans="2:10" ht="18" customHeight="1">
      <c r="B16" s="50" t="s">
        <v>131</v>
      </c>
      <c r="C16" s="51" t="s">
        <v>118</v>
      </c>
      <c r="D16" s="52">
        <v>1</v>
      </c>
      <c r="E16" s="53">
        <v>24</v>
      </c>
      <c r="F16" s="51">
        <v>3513</v>
      </c>
      <c r="G16" s="51">
        <v>384</v>
      </c>
      <c r="H16" s="54">
        <f t="shared" si="0"/>
        <v>1348992</v>
      </c>
      <c r="I16" s="51">
        <v>200</v>
      </c>
      <c r="J16" s="55">
        <f t="shared" si="1"/>
        <v>0.91999999999999993</v>
      </c>
    </row>
    <row r="17" spans="2:10" ht="18" customHeight="1">
      <c r="B17" s="50" t="s">
        <v>132</v>
      </c>
      <c r="C17" s="51" t="s">
        <v>118</v>
      </c>
      <c r="D17" s="52">
        <v>1</v>
      </c>
      <c r="E17" s="53">
        <v>24</v>
      </c>
      <c r="F17" s="51">
        <v>3074</v>
      </c>
      <c r="G17" s="51">
        <v>312</v>
      </c>
      <c r="H17" s="54">
        <f t="shared" si="0"/>
        <v>959088</v>
      </c>
      <c r="I17" s="51">
        <v>200</v>
      </c>
      <c r="J17" s="55">
        <f t="shared" si="1"/>
        <v>0.56000000000000005</v>
      </c>
    </row>
    <row r="18" spans="2:10" ht="18" customHeight="1">
      <c r="B18" s="50" t="s">
        <v>133</v>
      </c>
      <c r="C18" s="51" t="s">
        <v>120</v>
      </c>
      <c r="D18" s="52">
        <v>5</v>
      </c>
      <c r="E18" s="53">
        <v>24</v>
      </c>
      <c r="F18" s="51">
        <v>5078</v>
      </c>
      <c r="G18" s="51">
        <v>1056</v>
      </c>
      <c r="H18" s="54">
        <f t="shared" si="0"/>
        <v>5362368</v>
      </c>
      <c r="I18" s="51">
        <v>1100</v>
      </c>
      <c r="J18" s="55">
        <f t="shared" si="1"/>
        <v>-4.0000000000000036E-2</v>
      </c>
    </row>
    <row r="19" spans="2:10" ht="18" customHeight="1">
      <c r="B19" s="50" t="s">
        <v>134</v>
      </c>
      <c r="C19" s="51" t="s">
        <v>135</v>
      </c>
      <c r="D19" s="52">
        <v>2</v>
      </c>
      <c r="E19" s="53">
        <v>6</v>
      </c>
      <c r="F19" s="51">
        <v>11205</v>
      </c>
      <c r="G19" s="51">
        <v>222</v>
      </c>
      <c r="H19" s="54">
        <f t="shared" si="0"/>
        <v>2487510</v>
      </c>
      <c r="I19" s="51">
        <v>200</v>
      </c>
      <c r="J19" s="55">
        <f t="shared" si="1"/>
        <v>0.1100000000000001</v>
      </c>
    </row>
    <row r="20" spans="2:10" ht="18" customHeight="1">
      <c r="B20" s="50" t="s">
        <v>136</v>
      </c>
      <c r="C20" s="51" t="s">
        <v>123</v>
      </c>
      <c r="D20" s="52">
        <v>5</v>
      </c>
      <c r="E20" s="53">
        <v>10</v>
      </c>
      <c r="F20" s="51">
        <v>5340</v>
      </c>
      <c r="G20" s="51">
        <v>180</v>
      </c>
      <c r="H20" s="54">
        <f t="shared" si="0"/>
        <v>961200</v>
      </c>
      <c r="I20" s="51">
        <v>150</v>
      </c>
      <c r="J20" s="55">
        <f t="shared" si="1"/>
        <v>0.19999999999999996</v>
      </c>
    </row>
    <row r="21" spans="2:10" ht="18" customHeight="1">
      <c r="B21" s="50" t="s">
        <v>137</v>
      </c>
      <c r="C21" s="51" t="s">
        <v>123</v>
      </c>
      <c r="D21" s="52">
        <v>10</v>
      </c>
      <c r="E21" s="53">
        <v>10</v>
      </c>
      <c r="F21" s="51">
        <v>3968</v>
      </c>
      <c r="G21" s="51">
        <v>1330</v>
      </c>
      <c r="H21" s="54">
        <f t="shared" si="0"/>
        <v>5277440</v>
      </c>
      <c r="I21" s="51">
        <v>1000</v>
      </c>
      <c r="J21" s="55">
        <f t="shared" si="1"/>
        <v>0.33000000000000007</v>
      </c>
    </row>
  </sheetData>
  <mergeCells count="2">
    <mergeCell ref="B2:J2"/>
    <mergeCell ref="B4:C4"/>
  </mergeCells>
  <phoneticPr fontId="4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K21"/>
  <sheetViews>
    <sheetView showGridLines="0" workbookViewId="0">
      <selection activeCell="J30" sqref="J30"/>
    </sheetView>
  </sheetViews>
  <sheetFormatPr defaultRowHeight="16.5"/>
  <cols>
    <col min="1" max="1" width="1.625" customWidth="1"/>
    <col min="2" max="3" width="12.875" customWidth="1"/>
    <col min="4" max="4" width="10" customWidth="1"/>
    <col min="5" max="5" width="11" style="2" customWidth="1"/>
    <col min="6" max="6" width="10.625" style="2" customWidth="1"/>
    <col min="7" max="7" width="9.75" style="2" customWidth="1"/>
    <col min="8" max="8" width="23.875" style="42" customWidth="1"/>
    <col min="9" max="9" width="9.75" style="2" customWidth="1"/>
    <col min="10" max="10" width="11.25" customWidth="1"/>
  </cols>
  <sheetData>
    <row r="1" spans="2:11" ht="9.9499999999999993" customHeight="1"/>
    <row r="2" spans="2:11" ht="21.95" customHeight="1">
      <c r="B2" s="230" t="s">
        <v>106</v>
      </c>
      <c r="C2" s="230"/>
      <c r="D2" s="230"/>
      <c r="E2" s="230"/>
      <c r="F2" s="230"/>
      <c r="G2" s="230"/>
      <c r="H2" s="230"/>
      <c r="I2" s="230"/>
      <c r="J2" s="230"/>
    </row>
    <row r="3" spans="2:11" ht="9.9499999999999993" customHeight="1">
      <c r="B3" s="56"/>
      <c r="C3" s="56"/>
      <c r="D3" s="56"/>
      <c r="E3" s="56"/>
      <c r="F3" s="56"/>
      <c r="G3" s="56"/>
      <c r="H3" s="56"/>
      <c r="I3" s="56"/>
    </row>
    <row r="4" spans="2:11" ht="20.100000000000001" customHeight="1">
      <c r="B4" s="57" t="s">
        <v>138</v>
      </c>
      <c r="C4" s="44" t="s">
        <v>140</v>
      </c>
      <c r="E4"/>
      <c r="F4"/>
      <c r="G4"/>
      <c r="H4"/>
      <c r="I4"/>
    </row>
    <row r="5" spans="2:11" ht="15" customHeight="1"/>
    <row r="6" spans="2:11" ht="18" customHeight="1">
      <c r="B6" s="46" t="s">
        <v>108</v>
      </c>
      <c r="C6" s="46" t="s">
        <v>138</v>
      </c>
      <c r="D6" s="47" t="s">
        <v>110</v>
      </c>
      <c r="E6" s="47" t="s">
        <v>111</v>
      </c>
      <c r="F6" s="47" t="s">
        <v>112</v>
      </c>
      <c r="G6" s="47" t="s">
        <v>113</v>
      </c>
      <c r="H6" s="47" t="s">
        <v>114</v>
      </c>
      <c r="I6" s="49" t="s">
        <v>115</v>
      </c>
      <c r="J6" s="49" t="s">
        <v>116</v>
      </c>
    </row>
    <row r="7" spans="2:11" ht="18" customHeight="1">
      <c r="B7" s="50" t="s">
        <v>117</v>
      </c>
      <c r="C7" s="50" t="s">
        <v>139</v>
      </c>
      <c r="D7" s="50">
        <v>3</v>
      </c>
      <c r="E7" s="58">
        <v>12</v>
      </c>
      <c r="F7" s="59">
        <v>5271</v>
      </c>
      <c r="G7" s="59">
        <v>672</v>
      </c>
      <c r="H7" s="59">
        <f t="shared" ref="H7:H21" si="0">F7*G7</f>
        <v>3542112</v>
      </c>
      <c r="I7" s="59">
        <v>657</v>
      </c>
      <c r="J7" s="55">
        <f t="shared" ref="J7:J21" si="1">G7/I7-1</f>
        <v>2.2831050228310446E-2</v>
      </c>
      <c r="K7" s="60"/>
    </row>
    <row r="8" spans="2:11" ht="18" customHeight="1">
      <c r="B8" s="50" t="s">
        <v>119</v>
      </c>
      <c r="C8" s="50" t="s">
        <v>140</v>
      </c>
      <c r="D8" s="50">
        <v>7</v>
      </c>
      <c r="E8" s="58">
        <v>24</v>
      </c>
      <c r="F8" s="59">
        <v>5078</v>
      </c>
      <c r="G8" s="59">
        <v>456</v>
      </c>
      <c r="H8" s="59">
        <f t="shared" si="0"/>
        <v>2315568</v>
      </c>
      <c r="I8" s="59">
        <v>401</v>
      </c>
      <c r="J8" s="55">
        <f t="shared" si="1"/>
        <v>0.13715710723192021</v>
      </c>
      <c r="K8" s="60"/>
    </row>
    <row r="9" spans="2:11" ht="18" customHeight="1">
      <c r="B9" s="50" t="s">
        <v>121</v>
      </c>
      <c r="C9" s="50" t="s">
        <v>139</v>
      </c>
      <c r="D9" s="50">
        <v>1</v>
      </c>
      <c r="E9" s="58">
        <v>24</v>
      </c>
      <c r="F9" s="59">
        <v>3074</v>
      </c>
      <c r="G9" s="59">
        <v>312</v>
      </c>
      <c r="H9" s="59">
        <f t="shared" si="0"/>
        <v>959088</v>
      </c>
      <c r="I9" s="59">
        <v>365</v>
      </c>
      <c r="J9" s="55">
        <f t="shared" si="1"/>
        <v>-0.14520547945205475</v>
      </c>
      <c r="K9" s="60"/>
    </row>
    <row r="10" spans="2:11" ht="18" customHeight="1">
      <c r="B10" s="50" t="s">
        <v>122</v>
      </c>
      <c r="C10" s="50" t="s">
        <v>141</v>
      </c>
      <c r="D10" s="50">
        <v>4</v>
      </c>
      <c r="E10" s="58">
        <v>10</v>
      </c>
      <c r="F10" s="59">
        <v>5180</v>
      </c>
      <c r="G10" s="59">
        <v>190</v>
      </c>
      <c r="H10" s="59">
        <f t="shared" si="0"/>
        <v>984200</v>
      </c>
      <c r="I10" s="59">
        <v>190</v>
      </c>
      <c r="J10" s="55">
        <f t="shared" si="1"/>
        <v>0</v>
      </c>
      <c r="K10" s="60"/>
    </row>
    <row r="11" spans="2:11" ht="18" customHeight="1">
      <c r="B11" s="50" t="s">
        <v>124</v>
      </c>
      <c r="C11" s="50" t="s">
        <v>125</v>
      </c>
      <c r="D11" s="50">
        <v>1</v>
      </c>
      <c r="E11" s="58">
        <v>6</v>
      </c>
      <c r="F11" s="59">
        <v>11205</v>
      </c>
      <c r="G11" s="59">
        <v>246</v>
      </c>
      <c r="H11" s="59">
        <f t="shared" si="0"/>
        <v>2756430</v>
      </c>
      <c r="I11" s="59">
        <v>200</v>
      </c>
      <c r="J11" s="55">
        <f t="shared" si="1"/>
        <v>0.22999999999999998</v>
      </c>
      <c r="K11" s="60"/>
    </row>
    <row r="12" spans="2:11" ht="18" customHeight="1">
      <c r="B12" s="50" t="s">
        <v>126</v>
      </c>
      <c r="C12" s="50" t="s">
        <v>140</v>
      </c>
      <c r="D12" s="50">
        <v>7</v>
      </c>
      <c r="E12" s="58">
        <v>24</v>
      </c>
      <c r="F12" s="59">
        <v>5078</v>
      </c>
      <c r="G12" s="59">
        <v>456</v>
      </c>
      <c r="H12" s="59">
        <f t="shared" si="0"/>
        <v>2315568</v>
      </c>
      <c r="I12" s="59">
        <v>400</v>
      </c>
      <c r="J12" s="55">
        <f t="shared" si="1"/>
        <v>0.1399999999999999</v>
      </c>
      <c r="K12" s="60"/>
    </row>
    <row r="13" spans="2:11" ht="18" customHeight="1">
      <c r="B13" s="50" t="s">
        <v>127</v>
      </c>
      <c r="C13" s="50" t="s">
        <v>139</v>
      </c>
      <c r="D13" s="50">
        <v>3</v>
      </c>
      <c r="E13" s="58">
        <v>12</v>
      </c>
      <c r="F13" s="59">
        <v>5271</v>
      </c>
      <c r="G13" s="59">
        <v>996</v>
      </c>
      <c r="H13" s="59">
        <f t="shared" si="0"/>
        <v>5249916</v>
      </c>
      <c r="I13" s="59">
        <v>996</v>
      </c>
      <c r="J13" s="55">
        <f t="shared" si="1"/>
        <v>0</v>
      </c>
      <c r="K13" s="60"/>
    </row>
    <row r="14" spans="2:11" ht="18" customHeight="1">
      <c r="B14" s="50" t="s">
        <v>128</v>
      </c>
      <c r="C14" s="50" t="s">
        <v>129</v>
      </c>
      <c r="D14" s="50">
        <v>1</v>
      </c>
      <c r="E14" s="58">
        <v>12</v>
      </c>
      <c r="F14" s="59">
        <v>8175</v>
      </c>
      <c r="G14" s="59">
        <v>288</v>
      </c>
      <c r="H14" s="59">
        <f t="shared" si="0"/>
        <v>2354400</v>
      </c>
      <c r="I14" s="59">
        <v>300</v>
      </c>
      <c r="J14" s="55">
        <f t="shared" si="1"/>
        <v>-4.0000000000000036E-2</v>
      </c>
      <c r="K14" s="60"/>
    </row>
    <row r="15" spans="2:11" ht="18" customHeight="1">
      <c r="B15" s="50" t="s">
        <v>130</v>
      </c>
      <c r="C15" s="50" t="s">
        <v>140</v>
      </c>
      <c r="D15" s="50">
        <v>9</v>
      </c>
      <c r="E15" s="58">
        <v>24</v>
      </c>
      <c r="F15" s="59">
        <v>5078</v>
      </c>
      <c r="G15" s="59">
        <v>888</v>
      </c>
      <c r="H15" s="59">
        <f t="shared" si="0"/>
        <v>4509264</v>
      </c>
      <c r="I15" s="59">
        <v>1000</v>
      </c>
      <c r="J15" s="55">
        <f t="shared" si="1"/>
        <v>-0.11199999999999999</v>
      </c>
      <c r="K15" s="60"/>
    </row>
    <row r="16" spans="2:11" ht="18" customHeight="1">
      <c r="B16" s="50" t="s">
        <v>131</v>
      </c>
      <c r="C16" s="50" t="s">
        <v>139</v>
      </c>
      <c r="D16" s="50">
        <v>1</v>
      </c>
      <c r="E16" s="58">
        <v>24</v>
      </c>
      <c r="F16" s="59">
        <v>3513</v>
      </c>
      <c r="G16" s="59">
        <v>384</v>
      </c>
      <c r="H16" s="59">
        <f t="shared" si="0"/>
        <v>1348992</v>
      </c>
      <c r="I16" s="59">
        <v>200</v>
      </c>
      <c r="J16" s="55">
        <f t="shared" si="1"/>
        <v>0.91999999999999993</v>
      </c>
      <c r="K16" s="60"/>
    </row>
    <row r="17" spans="2:11" ht="18" customHeight="1">
      <c r="B17" s="50" t="s">
        <v>132</v>
      </c>
      <c r="C17" s="50" t="s">
        <v>139</v>
      </c>
      <c r="D17" s="50">
        <v>1</v>
      </c>
      <c r="E17" s="58">
        <v>24</v>
      </c>
      <c r="F17" s="59">
        <v>3074</v>
      </c>
      <c r="G17" s="59">
        <v>312</v>
      </c>
      <c r="H17" s="59">
        <f t="shared" si="0"/>
        <v>959088</v>
      </c>
      <c r="I17" s="59">
        <v>200</v>
      </c>
      <c r="J17" s="55">
        <f t="shared" si="1"/>
        <v>0.56000000000000005</v>
      </c>
      <c r="K17" s="60"/>
    </row>
    <row r="18" spans="2:11" ht="18" customHeight="1">
      <c r="B18" s="50" t="s">
        <v>133</v>
      </c>
      <c r="C18" s="50" t="s">
        <v>140</v>
      </c>
      <c r="D18" s="50">
        <v>5</v>
      </c>
      <c r="E18" s="58">
        <v>24</v>
      </c>
      <c r="F18" s="59">
        <v>5078</v>
      </c>
      <c r="G18" s="59">
        <v>1056</v>
      </c>
      <c r="H18" s="59">
        <f t="shared" si="0"/>
        <v>5362368</v>
      </c>
      <c r="I18" s="59">
        <v>1100</v>
      </c>
      <c r="J18" s="55">
        <f t="shared" si="1"/>
        <v>-4.0000000000000036E-2</v>
      </c>
      <c r="K18" s="60"/>
    </row>
    <row r="19" spans="2:11" ht="18" customHeight="1">
      <c r="B19" s="50" t="s">
        <v>134</v>
      </c>
      <c r="C19" s="50" t="s">
        <v>135</v>
      </c>
      <c r="D19" s="50">
        <v>2</v>
      </c>
      <c r="E19" s="58">
        <v>6</v>
      </c>
      <c r="F19" s="59">
        <v>11205</v>
      </c>
      <c r="G19" s="59">
        <v>222</v>
      </c>
      <c r="H19" s="59">
        <f t="shared" si="0"/>
        <v>2487510</v>
      </c>
      <c r="I19" s="59">
        <v>200</v>
      </c>
      <c r="J19" s="55">
        <f t="shared" si="1"/>
        <v>0.1100000000000001</v>
      </c>
      <c r="K19" s="60"/>
    </row>
    <row r="20" spans="2:11" ht="18" customHeight="1">
      <c r="B20" s="50" t="s">
        <v>136</v>
      </c>
      <c r="C20" s="50" t="s">
        <v>141</v>
      </c>
      <c r="D20" s="50">
        <v>5</v>
      </c>
      <c r="E20" s="58">
        <v>10</v>
      </c>
      <c r="F20" s="59">
        <v>5340</v>
      </c>
      <c r="G20" s="59">
        <v>180</v>
      </c>
      <c r="H20" s="59">
        <f t="shared" si="0"/>
        <v>961200</v>
      </c>
      <c r="I20" s="59">
        <v>150</v>
      </c>
      <c r="J20" s="55">
        <f t="shared" si="1"/>
        <v>0.19999999999999996</v>
      </c>
      <c r="K20" s="60"/>
    </row>
    <row r="21" spans="2:11" ht="18" customHeight="1">
      <c r="B21" s="50" t="s">
        <v>137</v>
      </c>
      <c r="C21" s="50" t="s">
        <v>141</v>
      </c>
      <c r="D21" s="50">
        <v>10</v>
      </c>
      <c r="E21" s="58">
        <v>10</v>
      </c>
      <c r="F21" s="59">
        <v>3968</v>
      </c>
      <c r="G21" s="59">
        <v>1330</v>
      </c>
      <c r="H21" s="59">
        <f t="shared" si="0"/>
        <v>5277440</v>
      </c>
      <c r="I21" s="59">
        <v>1000</v>
      </c>
      <c r="J21" s="55">
        <f t="shared" si="1"/>
        <v>0.33000000000000007</v>
      </c>
      <c r="K21" s="60"/>
    </row>
  </sheetData>
  <mergeCells count="1">
    <mergeCell ref="B2:J2"/>
  </mergeCells>
  <phoneticPr fontId="4" type="noConversion"/>
  <conditionalFormatting sqref="B7:J21">
    <cfRule type="expression" dxfId="1" priority="1">
      <formula>$C7=$C$4</formula>
    </cfRule>
  </conditionalFormatting>
  <dataValidations count="1">
    <dataValidation type="list" allowBlank="1" showInputMessage="1" showErrorMessage="1" sqref="C4">
      <formula1>브랜드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27</vt:i4>
      </vt:variant>
      <vt:variant>
        <vt:lpstr>이름이 지정된 범위</vt:lpstr>
      </vt:variant>
      <vt:variant>
        <vt:i4>1</vt:i4>
      </vt:variant>
    </vt:vector>
  </HeadingPairs>
  <TitlesOfParts>
    <vt:vector size="28" baseType="lpstr">
      <vt:lpstr>수익현황</vt:lpstr>
      <vt:lpstr>결재란</vt:lpstr>
      <vt:lpstr>매출일보</vt:lpstr>
      <vt:lpstr>승급</vt:lpstr>
      <vt:lpstr>승급대상자</vt:lpstr>
      <vt:lpstr>직위목록</vt:lpstr>
      <vt:lpstr>매출</vt:lpstr>
      <vt:lpstr>매출현황</vt:lpstr>
      <vt:lpstr>브랜드</vt:lpstr>
      <vt:lpstr>브랜드별조회</vt:lpstr>
      <vt:lpstr>브랜드목록</vt:lpstr>
      <vt:lpstr>거래명세표</vt:lpstr>
      <vt:lpstr>제품별매출현황</vt:lpstr>
      <vt:lpstr>시간계산</vt:lpstr>
      <vt:lpstr>화물운항</vt:lpstr>
      <vt:lpstr>시간변환</vt:lpstr>
      <vt:lpstr>날짜변환</vt:lpstr>
      <vt:lpstr>2분기판매현황</vt:lpstr>
      <vt:lpstr>브랜드합계</vt:lpstr>
      <vt:lpstr>매출통계</vt:lpstr>
      <vt:lpstr>제품코드</vt:lpstr>
      <vt:lpstr>접수현황09</vt:lpstr>
      <vt:lpstr>거래명세서10</vt:lpstr>
      <vt:lpstr>제품목록</vt:lpstr>
      <vt:lpstr>거래처목록</vt:lpstr>
      <vt:lpstr>증명서11</vt:lpstr>
      <vt:lpstr>직원명단</vt:lpstr>
      <vt:lpstr>매출일보!Print_Area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whan</dc:creator>
  <cp:lastModifiedBy>whan</cp:lastModifiedBy>
  <cp:lastPrinted>2020-09-23T07:17:16Z</cp:lastPrinted>
  <dcterms:created xsi:type="dcterms:W3CDTF">2020-09-08T05:37:20Z</dcterms:created>
  <dcterms:modified xsi:type="dcterms:W3CDTF">2020-10-28T07:03:31Z</dcterms:modified>
</cp:coreProperties>
</file>